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21E" lockStructure="1"/>
  <bookViews>
    <workbookView xWindow="11760" yWindow="5820" windowWidth="9240" windowHeight="7020"/>
  </bookViews>
  <sheets>
    <sheet name="Rekapitulace 1" sheetId="2" r:id="rId1"/>
    <sheet name="Rekapitulace 2" sheetId="16" r:id="rId2"/>
    <sheet name="Smlouvy, zakázky a jiné potřeby" sheetId="12" r:id="rId3"/>
    <sheet name="Faktury" sheetId="14" r:id="rId4"/>
    <sheet name="Potřeby RoPD" sheetId="3" r:id="rId5"/>
    <sheet name="Potřeby Změna" sheetId="25" r:id="rId6"/>
    <sheet name="Pomocná tabulka Potřeby" sheetId="27" r:id="rId7"/>
    <sheet name="Zdroje RoPD" sheetId="7" r:id="rId8"/>
    <sheet name="Zdroje Změna" sheetId="23" r:id="rId9"/>
    <sheet name="Návrh úpravy SMVS Potřeby" sheetId="24" r:id="rId10"/>
    <sheet name="Kontrala a rekapitulace úprav" sheetId="28" r:id="rId11"/>
    <sheet name="Kontrola MS2014" sheetId="19" r:id="rId12"/>
    <sheet name="Kontrola Smlouvy" sheetId="21" r:id="rId13"/>
    <sheet name="Návrh úpravy SMVS Zdroje" sheetId="26" r:id="rId14"/>
    <sheet name="Pracovní úvazky 2019" sheetId="13" r:id="rId15"/>
    <sheet name="Pracovní úvazky 2020" sheetId="11" r:id="rId16"/>
    <sheet name="Rozpis rozpočtu" sheetId="6" r:id="rId17"/>
    <sheet name="Číselníky" sheetId="1" r:id="rId18"/>
  </sheets>
  <definedNames>
    <definedName name="_xlnm._FilterDatabase" localSheetId="17" hidden="1">Číselníky!$A$1:$G$27</definedName>
    <definedName name="_xlnm._FilterDatabase" localSheetId="3" hidden="1">Faktury!$A$15:$P$115</definedName>
    <definedName name="_xlnm._FilterDatabase" localSheetId="10" hidden="1">'Kontrala a rekapitulace úprav'!$A$38:$J$38</definedName>
    <definedName name="_xlnm._FilterDatabase" localSheetId="9" hidden="1">'Návrh úpravy SMVS Potřeby'!$A$2:$K$162</definedName>
    <definedName name="_xlnm._FilterDatabase" localSheetId="13" hidden="1">'Návrh úpravy SMVS Zdroje'!$A$2:$Q$2</definedName>
    <definedName name="_xlnm._FilterDatabase" localSheetId="6" hidden="1">'Pomocná tabulka Potřeby'!$A$14:$K$66</definedName>
    <definedName name="_xlnm._FilterDatabase" localSheetId="4" hidden="1">'Potřeby RoPD'!$A$14:$K$49</definedName>
    <definedName name="_xlnm._FilterDatabase" localSheetId="5" hidden="1">'Potřeby Změna'!$A$14:$K$49</definedName>
    <definedName name="_xlnm._FilterDatabase" localSheetId="2" hidden="1">'Smlouvy, zakázky a jiné potřeby'!$A$17:$W$117</definedName>
    <definedName name="_xlnm._FilterDatabase" localSheetId="7" hidden="1">'Zdroje RoPD'!$A$29:$N$57</definedName>
    <definedName name="_xlnm._FilterDatabase" localSheetId="8" hidden="1">'Zdroje Změna'!$A$27:$N$55</definedName>
    <definedName name="Druhové_třídění">Číselníky!$C$2:$C$24</definedName>
    <definedName name="důvod__zaslání_formuláře">Číselníky!$H$2:$H$7</definedName>
    <definedName name="IISSP_zdroj">Číselníky!$E$2:$E$7</definedName>
    <definedName name="Název_stavu_v_MS2014">Číselníky!$K$2:$K$12</definedName>
    <definedName name="NR">Číselníky!$A$2:$A$53</definedName>
    <definedName name="Odvětvové_třídění">Číselníky!$D$2:$D$6</definedName>
    <definedName name="Potřeby_I_N">Číselníky!$F$2:$F$3</definedName>
    <definedName name="Proces_v_MS2014">Číselníky!$L$2:$L$7</definedName>
    <definedName name="Smlouva">Číselníky!$M$2:$M$3</definedName>
    <definedName name="Stav">Číselníky!$J$2:$J$8</definedName>
    <definedName name="Typ_závažnosti_změny">Číselníky!$I$2:$I$4</definedName>
    <definedName name="Zdroje_I_N">Číselníky!$G$2:$G$7</definedName>
    <definedName name="ZR">Číselníky!$B$2:$B$28</definedName>
  </definedNames>
  <calcPr calcId="145621"/>
  <pivotCaches>
    <pivotCache cacheId="47" r:id="rId19"/>
  </pivotCaches>
</workbook>
</file>

<file path=xl/calcChain.xml><?xml version="1.0" encoding="utf-8"?>
<calcChain xmlns="http://schemas.openxmlformats.org/spreadsheetml/2006/main">
  <c r="C6" i="6" l="1"/>
  <c r="C7" i="6"/>
  <c r="D19" i="6"/>
  <c r="N40" i="26"/>
  <c r="M40" i="26"/>
  <c r="L40" i="26"/>
  <c r="K40" i="26"/>
  <c r="J40" i="26"/>
  <c r="I40" i="26"/>
  <c r="H40" i="26"/>
  <c r="G40" i="26"/>
  <c r="F40" i="26" s="1"/>
  <c r="N39" i="26"/>
  <c r="M39" i="26"/>
  <c r="L39" i="26"/>
  <c r="K39" i="26"/>
  <c r="J39" i="26"/>
  <c r="I39" i="26"/>
  <c r="H39" i="26"/>
  <c r="G39" i="26"/>
  <c r="F39" i="26" s="1"/>
  <c r="N38" i="26"/>
  <c r="M38" i="26"/>
  <c r="L38" i="26"/>
  <c r="K38" i="26"/>
  <c r="J38" i="26"/>
  <c r="I38" i="26"/>
  <c r="H38" i="26"/>
  <c r="G38" i="26"/>
  <c r="F38" i="26" s="1"/>
  <c r="N37" i="26"/>
  <c r="M37" i="26"/>
  <c r="L37" i="26"/>
  <c r="K37" i="26"/>
  <c r="J37" i="26"/>
  <c r="I37" i="26"/>
  <c r="H37" i="26"/>
  <c r="G37" i="26"/>
  <c r="F37" i="26" s="1"/>
  <c r="N36" i="26"/>
  <c r="M36" i="26"/>
  <c r="L36" i="26"/>
  <c r="K36" i="26"/>
  <c r="J36" i="26"/>
  <c r="I36" i="26"/>
  <c r="H36" i="26"/>
  <c r="G36" i="26"/>
  <c r="N35" i="26"/>
  <c r="M35" i="26"/>
  <c r="L35" i="26"/>
  <c r="K35" i="26"/>
  <c r="J35" i="26"/>
  <c r="I35" i="26"/>
  <c r="H35" i="26"/>
  <c r="G35" i="26"/>
  <c r="N34" i="26"/>
  <c r="M34" i="26"/>
  <c r="L34" i="26"/>
  <c r="K34" i="26"/>
  <c r="J34" i="26"/>
  <c r="I34" i="26"/>
  <c r="H34" i="26"/>
  <c r="G34" i="26"/>
  <c r="N33" i="26"/>
  <c r="M33" i="26"/>
  <c r="L33" i="26"/>
  <c r="K33" i="26"/>
  <c r="J33" i="26"/>
  <c r="I33" i="26"/>
  <c r="H33" i="26"/>
  <c r="G33" i="26"/>
  <c r="N32" i="26"/>
  <c r="M32" i="26"/>
  <c r="L32" i="26"/>
  <c r="K32" i="26"/>
  <c r="J32" i="26"/>
  <c r="I32" i="26"/>
  <c r="H32" i="26"/>
  <c r="G32" i="26"/>
  <c r="N31" i="26"/>
  <c r="M31" i="26"/>
  <c r="L31" i="26"/>
  <c r="K31" i="26"/>
  <c r="J31" i="26"/>
  <c r="I31" i="26"/>
  <c r="H31" i="26"/>
  <c r="G31" i="26"/>
  <c r="N30" i="26"/>
  <c r="M30" i="26"/>
  <c r="L30" i="26"/>
  <c r="K30" i="26"/>
  <c r="J30" i="26"/>
  <c r="I30" i="26"/>
  <c r="H30" i="26"/>
  <c r="G30" i="26"/>
  <c r="N29" i="26"/>
  <c r="M29" i="26"/>
  <c r="L29" i="26"/>
  <c r="K29" i="26"/>
  <c r="J29" i="26"/>
  <c r="I29" i="26"/>
  <c r="H29" i="26"/>
  <c r="G29" i="26"/>
  <c r="N28" i="26"/>
  <c r="M28" i="26"/>
  <c r="L28" i="26"/>
  <c r="K28" i="26"/>
  <c r="J28" i="26"/>
  <c r="I28" i="26"/>
  <c r="H28" i="26"/>
  <c r="G28" i="26"/>
  <c r="N27" i="26"/>
  <c r="M27" i="26"/>
  <c r="L27" i="26"/>
  <c r="K27" i="26"/>
  <c r="J27" i="26"/>
  <c r="I27" i="26"/>
  <c r="H27" i="26"/>
  <c r="G27" i="26"/>
  <c r="N26" i="26"/>
  <c r="M26" i="26"/>
  <c r="L26" i="26"/>
  <c r="K26" i="26"/>
  <c r="J26" i="26"/>
  <c r="I26" i="26"/>
  <c r="H26" i="26"/>
  <c r="G26" i="26"/>
  <c r="N25" i="26"/>
  <c r="M25" i="26"/>
  <c r="L25" i="26"/>
  <c r="K25" i="26"/>
  <c r="J25" i="26"/>
  <c r="I25" i="26"/>
  <c r="H25" i="26"/>
  <c r="G25" i="26"/>
  <c r="N24" i="26"/>
  <c r="M24" i="26"/>
  <c r="L24" i="26"/>
  <c r="K24" i="26"/>
  <c r="J24" i="26"/>
  <c r="I24" i="26"/>
  <c r="H24" i="26"/>
  <c r="G24" i="26"/>
  <c r="N23" i="26"/>
  <c r="M23" i="26"/>
  <c r="L23" i="26"/>
  <c r="K23" i="26"/>
  <c r="J23" i="26"/>
  <c r="I23" i="26"/>
  <c r="H23" i="26"/>
  <c r="G23" i="26"/>
  <c r="G45" i="26"/>
  <c r="H45" i="26"/>
  <c r="H5" i="26" s="1"/>
  <c r="I45" i="26"/>
  <c r="J45" i="26"/>
  <c r="J5" i="26" s="1"/>
  <c r="K45" i="26"/>
  <c r="L45" i="26"/>
  <c r="L5" i="26" s="1"/>
  <c r="M45" i="26"/>
  <c r="N45" i="26"/>
  <c r="N5" i="26" s="1"/>
  <c r="G46" i="26"/>
  <c r="H46" i="26"/>
  <c r="H6" i="26" s="1"/>
  <c r="I46" i="26"/>
  <c r="J46" i="26"/>
  <c r="J6" i="26" s="1"/>
  <c r="K46" i="26"/>
  <c r="L46" i="26"/>
  <c r="L6" i="26" s="1"/>
  <c r="M46" i="26"/>
  <c r="N46" i="26"/>
  <c r="N6" i="26" s="1"/>
  <c r="G47" i="26"/>
  <c r="H47" i="26"/>
  <c r="H7" i="26" s="1"/>
  <c r="I47" i="26"/>
  <c r="J47" i="26"/>
  <c r="J7" i="26" s="1"/>
  <c r="K47" i="26"/>
  <c r="L47" i="26"/>
  <c r="L7" i="26" s="1"/>
  <c r="M47" i="26"/>
  <c r="N47" i="26"/>
  <c r="N7" i="26" s="1"/>
  <c r="G48" i="26"/>
  <c r="H48" i="26"/>
  <c r="H8" i="26" s="1"/>
  <c r="I48" i="26"/>
  <c r="J48" i="26"/>
  <c r="J8" i="26" s="1"/>
  <c r="K48" i="26"/>
  <c r="L48" i="26"/>
  <c r="L8" i="26" s="1"/>
  <c r="M48" i="26"/>
  <c r="N48" i="26"/>
  <c r="N8" i="26" s="1"/>
  <c r="G50" i="26"/>
  <c r="H50" i="26"/>
  <c r="H10" i="26" s="1"/>
  <c r="I50" i="26"/>
  <c r="J50" i="26"/>
  <c r="J10" i="26" s="1"/>
  <c r="K50" i="26"/>
  <c r="L50" i="26"/>
  <c r="L10" i="26" s="1"/>
  <c r="M50" i="26"/>
  <c r="N50" i="26"/>
  <c r="N10" i="26" s="1"/>
  <c r="G52" i="26"/>
  <c r="H52" i="26"/>
  <c r="H12" i="26" s="1"/>
  <c r="I52" i="26"/>
  <c r="J52" i="26"/>
  <c r="J12" i="26" s="1"/>
  <c r="K52" i="26"/>
  <c r="L52" i="26"/>
  <c r="L12" i="26" s="1"/>
  <c r="M52" i="26"/>
  <c r="N52" i="26"/>
  <c r="N12" i="26" s="1"/>
  <c r="G54" i="26"/>
  <c r="H54" i="26"/>
  <c r="H14" i="26" s="1"/>
  <c r="I54" i="26"/>
  <c r="J54" i="26"/>
  <c r="J14" i="26" s="1"/>
  <c r="K54" i="26"/>
  <c r="L54" i="26"/>
  <c r="L14" i="26" s="1"/>
  <c r="M54" i="26"/>
  <c r="N54" i="26"/>
  <c r="N14" i="26" s="1"/>
  <c r="G55" i="26"/>
  <c r="H55" i="26"/>
  <c r="H15" i="26" s="1"/>
  <c r="I55" i="26"/>
  <c r="J55" i="26"/>
  <c r="J15" i="26" s="1"/>
  <c r="K55" i="26"/>
  <c r="L55" i="26"/>
  <c r="L15" i="26" s="1"/>
  <c r="M55" i="26"/>
  <c r="N55" i="26"/>
  <c r="N15" i="26" s="1"/>
  <c r="G56" i="26"/>
  <c r="H56" i="26"/>
  <c r="H16" i="26" s="1"/>
  <c r="I56" i="26"/>
  <c r="J56" i="26"/>
  <c r="J16" i="26" s="1"/>
  <c r="K56" i="26"/>
  <c r="L56" i="26"/>
  <c r="L16" i="26" s="1"/>
  <c r="M56" i="26"/>
  <c r="N56" i="26"/>
  <c r="N16" i="26" s="1"/>
  <c r="G58" i="26"/>
  <c r="H58" i="26"/>
  <c r="H18" i="26" s="1"/>
  <c r="I58" i="26"/>
  <c r="J58" i="26"/>
  <c r="J18" i="26" s="1"/>
  <c r="K58" i="26"/>
  <c r="L58" i="26"/>
  <c r="L18" i="26" s="1"/>
  <c r="M58" i="26"/>
  <c r="N58" i="26"/>
  <c r="N18" i="26" s="1"/>
  <c r="G59" i="26"/>
  <c r="H59" i="26"/>
  <c r="H19" i="26" s="1"/>
  <c r="I59" i="26"/>
  <c r="J59" i="26"/>
  <c r="J19" i="26" s="1"/>
  <c r="K59" i="26"/>
  <c r="L59" i="26"/>
  <c r="L19" i="26" s="1"/>
  <c r="M59" i="26"/>
  <c r="N59" i="26"/>
  <c r="N19" i="26" s="1"/>
  <c r="G60" i="26"/>
  <c r="H60" i="26"/>
  <c r="H20" i="26" s="1"/>
  <c r="I60" i="26"/>
  <c r="J60" i="26"/>
  <c r="J20" i="26" s="1"/>
  <c r="K60" i="26"/>
  <c r="L60" i="26"/>
  <c r="L20" i="26" s="1"/>
  <c r="M60" i="26"/>
  <c r="N60" i="26"/>
  <c r="N20" i="26" s="1"/>
  <c r="M20" i="26" l="1"/>
  <c r="I20" i="26"/>
  <c r="M19" i="26"/>
  <c r="I19" i="26"/>
  <c r="M18" i="26"/>
  <c r="I18" i="26"/>
  <c r="M16" i="26"/>
  <c r="I16" i="26"/>
  <c r="M15" i="26"/>
  <c r="I15" i="26"/>
  <c r="M14" i="26"/>
  <c r="I14" i="26"/>
  <c r="M12" i="26"/>
  <c r="I12" i="26"/>
  <c r="M10" i="26"/>
  <c r="I10" i="26"/>
  <c r="M8" i="26"/>
  <c r="I8" i="26"/>
  <c r="M7" i="26"/>
  <c r="I7" i="26"/>
  <c r="M6" i="26"/>
  <c r="I6" i="26"/>
  <c r="M5" i="26"/>
  <c r="I5" i="26"/>
  <c r="K20" i="26"/>
  <c r="K19" i="26"/>
  <c r="K18" i="26"/>
  <c r="K16" i="26"/>
  <c r="G16" i="26"/>
  <c r="K15" i="26"/>
  <c r="G15" i="26"/>
  <c r="K14" i="26"/>
  <c r="G14" i="26"/>
  <c r="K12" i="26"/>
  <c r="G12" i="26"/>
  <c r="K10" i="26"/>
  <c r="G10" i="26"/>
  <c r="K8" i="26"/>
  <c r="G8" i="26"/>
  <c r="K7" i="26"/>
  <c r="G7" i="26"/>
  <c r="K6" i="26"/>
  <c r="G6" i="26"/>
  <c r="K5" i="26"/>
  <c r="G5" i="26"/>
  <c r="G20" i="26"/>
  <c r="F20" i="26" s="1"/>
  <c r="F60" i="26"/>
  <c r="G19" i="26"/>
  <c r="F59" i="26"/>
  <c r="G18" i="26"/>
  <c r="F58" i="26"/>
  <c r="B10" i="2"/>
  <c r="D10" i="2"/>
  <c r="F18" i="26" l="1"/>
  <c r="F19" i="26"/>
  <c r="H38" i="23"/>
  <c r="I38" i="23"/>
  <c r="J38" i="23"/>
  <c r="K38" i="23"/>
  <c r="L38" i="23"/>
  <c r="M38" i="23"/>
  <c r="N38" i="23"/>
  <c r="G38" i="23"/>
  <c r="H36" i="23"/>
  <c r="I36" i="23"/>
  <c r="J36" i="23"/>
  <c r="K36" i="23"/>
  <c r="L36" i="23"/>
  <c r="M36" i="23"/>
  <c r="N36" i="23"/>
  <c r="G36" i="23"/>
  <c r="H31" i="23"/>
  <c r="H44" i="26" s="1"/>
  <c r="H4" i="26" s="1"/>
  <c r="I31" i="23"/>
  <c r="I44" i="26" s="1"/>
  <c r="I4" i="26" s="1"/>
  <c r="J31" i="23"/>
  <c r="J44" i="26" s="1"/>
  <c r="J4" i="26" s="1"/>
  <c r="K31" i="23"/>
  <c r="K44" i="26" s="1"/>
  <c r="K4" i="26" s="1"/>
  <c r="L31" i="23"/>
  <c r="L44" i="26" s="1"/>
  <c r="L4" i="26" s="1"/>
  <c r="M31" i="23"/>
  <c r="M44" i="26" s="1"/>
  <c r="M4" i="26" s="1"/>
  <c r="N31" i="23"/>
  <c r="N44" i="26" s="1"/>
  <c r="N4" i="26" s="1"/>
  <c r="G31" i="23"/>
  <c r="G44" i="26" s="1"/>
  <c r="G4" i="26" s="1"/>
  <c r="H30" i="23"/>
  <c r="H43" i="26" s="1"/>
  <c r="H3" i="26" s="1"/>
  <c r="I30" i="23"/>
  <c r="I43" i="26" s="1"/>
  <c r="I3" i="26" s="1"/>
  <c r="J30" i="23"/>
  <c r="J43" i="26" s="1"/>
  <c r="J3" i="26" s="1"/>
  <c r="K30" i="23"/>
  <c r="K43" i="26" s="1"/>
  <c r="K3" i="26" s="1"/>
  <c r="L30" i="23"/>
  <c r="L43" i="26" s="1"/>
  <c r="L3" i="26" s="1"/>
  <c r="M30" i="23"/>
  <c r="M43" i="26" s="1"/>
  <c r="M3" i="26" s="1"/>
  <c r="N30" i="23"/>
  <c r="N43" i="26" s="1"/>
  <c r="N3" i="26" s="1"/>
  <c r="G30" i="23"/>
  <c r="G43" i="26" s="1"/>
  <c r="C13" i="7"/>
  <c r="C12" i="7"/>
  <c r="C11" i="7"/>
  <c r="C10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64" i="7" s="1"/>
  <c r="F42" i="7"/>
  <c r="F63" i="7" s="1"/>
  <c r="F41" i="7"/>
  <c r="F62" i="7" s="1"/>
  <c r="F40" i="7"/>
  <c r="F61" i="7" s="1"/>
  <c r="F39" i="7"/>
  <c r="F38" i="7"/>
  <c r="F37" i="7"/>
  <c r="F36" i="7"/>
  <c r="F35" i="7"/>
  <c r="F68" i="7" s="1"/>
  <c r="F34" i="7"/>
  <c r="F67" i="7" s="1"/>
  <c r="F33" i="7"/>
  <c r="F66" i="7" s="1"/>
  <c r="F32" i="7"/>
  <c r="F65" i="7" s="1"/>
  <c r="F31" i="7"/>
  <c r="F30" i="7"/>
  <c r="N27" i="7"/>
  <c r="M27" i="7"/>
  <c r="L27" i="7"/>
  <c r="K27" i="7"/>
  <c r="J27" i="7"/>
  <c r="I27" i="7"/>
  <c r="H27" i="7"/>
  <c r="G27" i="7"/>
  <c r="N21" i="7"/>
  <c r="M21" i="7"/>
  <c r="L21" i="7"/>
  <c r="K21" i="7"/>
  <c r="J21" i="7"/>
  <c r="I21" i="7"/>
  <c r="H21" i="7"/>
  <c r="G21" i="7"/>
  <c r="N20" i="7"/>
  <c r="M20" i="7"/>
  <c r="L20" i="7"/>
  <c r="K20" i="7"/>
  <c r="J20" i="7"/>
  <c r="I20" i="7"/>
  <c r="H20" i="7"/>
  <c r="G20" i="7"/>
  <c r="A12" i="7"/>
  <c r="A11" i="7"/>
  <c r="A10" i="7"/>
  <c r="N7" i="7"/>
  <c r="M7" i="7"/>
  <c r="L7" i="7"/>
  <c r="K7" i="7"/>
  <c r="J7" i="7"/>
  <c r="I7" i="7"/>
  <c r="H7" i="7"/>
  <c r="G7" i="7"/>
  <c r="N6" i="7"/>
  <c r="M6" i="7"/>
  <c r="L6" i="7"/>
  <c r="K6" i="7"/>
  <c r="J6" i="7"/>
  <c r="I6" i="7"/>
  <c r="H6" i="7"/>
  <c r="G6" i="7"/>
  <c r="N5" i="7"/>
  <c r="N19" i="7" s="1"/>
  <c r="M5" i="7"/>
  <c r="L5" i="7"/>
  <c r="L19" i="7" s="1"/>
  <c r="K5" i="7"/>
  <c r="K19" i="7" s="1"/>
  <c r="J5" i="7"/>
  <c r="J19" i="7" s="1"/>
  <c r="I5" i="7"/>
  <c r="H5" i="7"/>
  <c r="H19" i="7" s="1"/>
  <c r="G5" i="7"/>
  <c r="G19" i="7" s="1"/>
  <c r="N4" i="7"/>
  <c r="M4" i="7"/>
  <c r="M18" i="7" s="1"/>
  <c r="L4" i="7"/>
  <c r="L18" i="7" s="1"/>
  <c r="K4" i="7"/>
  <c r="J4" i="7"/>
  <c r="I4" i="7"/>
  <c r="I18" i="7" s="1"/>
  <c r="H4" i="7"/>
  <c r="G4" i="7"/>
  <c r="C3" i="7"/>
  <c r="C2" i="7"/>
  <c r="F70" i="23"/>
  <c r="G49" i="26" l="1"/>
  <c r="G9" i="26" s="1"/>
  <c r="G53" i="26"/>
  <c r="G13" i="26" s="1"/>
  <c r="K49" i="26"/>
  <c r="K9" i="26" s="1"/>
  <c r="K53" i="26"/>
  <c r="K13" i="26" s="1"/>
  <c r="G51" i="26"/>
  <c r="G11" i="26" s="1"/>
  <c r="G57" i="26"/>
  <c r="K51" i="26"/>
  <c r="K11" i="26" s="1"/>
  <c r="K57" i="26"/>
  <c r="K17" i="26" s="1"/>
  <c r="N49" i="26"/>
  <c r="N9" i="26" s="1"/>
  <c r="N53" i="26"/>
  <c r="N13" i="26" s="1"/>
  <c r="J49" i="26"/>
  <c r="J9" i="26" s="1"/>
  <c r="J53" i="26"/>
  <c r="J13" i="26" s="1"/>
  <c r="N51" i="26"/>
  <c r="N11" i="26" s="1"/>
  <c r="N57" i="26"/>
  <c r="N17" i="26" s="1"/>
  <c r="J51" i="26"/>
  <c r="J11" i="26" s="1"/>
  <c r="J57" i="26"/>
  <c r="J17" i="26" s="1"/>
  <c r="M49" i="26"/>
  <c r="M9" i="26" s="1"/>
  <c r="M53" i="26"/>
  <c r="M13" i="26" s="1"/>
  <c r="I49" i="26"/>
  <c r="I9" i="26" s="1"/>
  <c r="I53" i="26"/>
  <c r="I13" i="26" s="1"/>
  <c r="M51" i="26"/>
  <c r="M11" i="26" s="1"/>
  <c r="M57" i="26"/>
  <c r="M17" i="26" s="1"/>
  <c r="I51" i="26"/>
  <c r="I11" i="26" s="1"/>
  <c r="I57" i="26"/>
  <c r="I17" i="26" s="1"/>
  <c r="L49" i="26"/>
  <c r="L9" i="26" s="1"/>
  <c r="L53" i="26"/>
  <c r="L13" i="26" s="1"/>
  <c r="H49" i="26"/>
  <c r="H9" i="26" s="1"/>
  <c r="H53" i="26"/>
  <c r="H13" i="26" s="1"/>
  <c r="L51" i="26"/>
  <c r="L11" i="26" s="1"/>
  <c r="L57" i="26"/>
  <c r="L17" i="26" s="1"/>
  <c r="H51" i="26"/>
  <c r="H11" i="26" s="1"/>
  <c r="H57" i="26"/>
  <c r="H17" i="26" s="1"/>
  <c r="F69" i="7"/>
  <c r="F70" i="7"/>
  <c r="N18" i="7"/>
  <c r="M19" i="7"/>
  <c r="M22" i="7" s="1"/>
  <c r="K18" i="7"/>
  <c r="I19" i="7"/>
  <c r="F19" i="7" s="1"/>
  <c r="G18" i="7"/>
  <c r="G22" i="7" s="1"/>
  <c r="F6" i="7"/>
  <c r="J18" i="7"/>
  <c r="J22" i="7" s="1"/>
  <c r="F21" i="7"/>
  <c r="F27" i="7"/>
  <c r="F20" i="7"/>
  <c r="D11" i="7"/>
  <c r="D14" i="7" s="1"/>
  <c r="F4" i="7"/>
  <c r="N22" i="7"/>
  <c r="L22" i="7"/>
  <c r="K22" i="7"/>
  <c r="D12" i="7"/>
  <c r="D13" i="7"/>
  <c r="H18" i="7"/>
  <c r="F7" i="7"/>
  <c r="F5" i="7"/>
  <c r="C13" i="23"/>
  <c r="C12" i="23"/>
  <c r="C11" i="23"/>
  <c r="C10" i="23"/>
  <c r="F66" i="23"/>
  <c r="F65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64" i="23" s="1"/>
  <c r="F42" i="23"/>
  <c r="F63" i="23" s="1"/>
  <c r="F41" i="23"/>
  <c r="F62" i="23" s="1"/>
  <c r="F40" i="23"/>
  <c r="F39" i="23"/>
  <c r="F38" i="23"/>
  <c r="F37" i="23"/>
  <c r="F36" i="23"/>
  <c r="F35" i="23"/>
  <c r="F68" i="23" s="1"/>
  <c r="F34" i="23"/>
  <c r="F67" i="23" s="1"/>
  <c r="F33" i="23"/>
  <c r="F32" i="23"/>
  <c r="F31" i="23"/>
  <c r="F30" i="23"/>
  <c r="N27" i="23"/>
  <c r="M27" i="23"/>
  <c r="L27" i="23"/>
  <c r="K27" i="23"/>
  <c r="J27" i="23"/>
  <c r="I27" i="23"/>
  <c r="H27" i="23"/>
  <c r="G27" i="23"/>
  <c r="N21" i="23"/>
  <c r="J28" i="28" s="1"/>
  <c r="M21" i="23"/>
  <c r="I28" i="28" s="1"/>
  <c r="L21" i="23"/>
  <c r="H28" i="28" s="1"/>
  <c r="K21" i="23"/>
  <c r="G28" i="28" s="1"/>
  <c r="J21" i="23"/>
  <c r="F28" i="28" s="1"/>
  <c r="I21" i="23"/>
  <c r="E28" i="28" s="1"/>
  <c r="H21" i="23"/>
  <c r="D28" i="28" s="1"/>
  <c r="G21" i="23"/>
  <c r="C28" i="28" s="1"/>
  <c r="N20" i="23"/>
  <c r="J27" i="28" s="1"/>
  <c r="M20" i="23"/>
  <c r="I27" i="28" s="1"/>
  <c r="L20" i="23"/>
  <c r="H27" i="28" s="1"/>
  <c r="K20" i="23"/>
  <c r="G27" i="28" s="1"/>
  <c r="J20" i="23"/>
  <c r="F27" i="28" s="1"/>
  <c r="I20" i="23"/>
  <c r="E27" i="28" s="1"/>
  <c r="H20" i="23"/>
  <c r="D27" i="28" s="1"/>
  <c r="G20" i="23"/>
  <c r="C27" i="28" s="1"/>
  <c r="A12" i="23"/>
  <c r="A11" i="23"/>
  <c r="A10" i="23"/>
  <c r="N7" i="23"/>
  <c r="M7" i="23"/>
  <c r="L7" i="23"/>
  <c r="K7" i="23"/>
  <c r="J7" i="23"/>
  <c r="I7" i="23"/>
  <c r="H7" i="23"/>
  <c r="G7" i="23"/>
  <c r="N6" i="23"/>
  <c r="M6" i="23"/>
  <c r="L6" i="23"/>
  <c r="K6" i="23"/>
  <c r="J6" i="23"/>
  <c r="I6" i="23"/>
  <c r="H6" i="23"/>
  <c r="G6" i="23"/>
  <c r="N5" i="23"/>
  <c r="N19" i="23" s="1"/>
  <c r="J30" i="28" s="1"/>
  <c r="M5" i="23"/>
  <c r="L5" i="23"/>
  <c r="L19" i="23" s="1"/>
  <c r="H30" i="28" s="1"/>
  <c r="K5" i="23"/>
  <c r="K19" i="23" s="1"/>
  <c r="G30" i="28" s="1"/>
  <c r="J5" i="23"/>
  <c r="J19" i="23" s="1"/>
  <c r="F30" i="28" s="1"/>
  <c r="I5" i="23"/>
  <c r="I19" i="23" s="1"/>
  <c r="E30" i="28" s="1"/>
  <c r="H5" i="23"/>
  <c r="H19" i="23" s="1"/>
  <c r="D30" i="28" s="1"/>
  <c r="G5" i="23"/>
  <c r="G19" i="23" s="1"/>
  <c r="C30" i="28" s="1"/>
  <c r="N4" i="23"/>
  <c r="N18" i="23" s="1"/>
  <c r="J29" i="28" s="1"/>
  <c r="M4" i="23"/>
  <c r="M18" i="23" s="1"/>
  <c r="I29" i="28" s="1"/>
  <c r="L4" i="23"/>
  <c r="L18" i="23" s="1"/>
  <c r="H29" i="28" s="1"/>
  <c r="K4" i="23"/>
  <c r="J4" i="23"/>
  <c r="J18" i="23" s="1"/>
  <c r="F29" i="28" s="1"/>
  <c r="I4" i="23"/>
  <c r="I18" i="23" s="1"/>
  <c r="E29" i="28" s="1"/>
  <c r="H4" i="23"/>
  <c r="G4" i="23"/>
  <c r="G18" i="23" s="1"/>
  <c r="C29" i="28" s="1"/>
  <c r="C3" i="23"/>
  <c r="C2" i="23"/>
  <c r="Q11" i="12"/>
  <c r="D44" i="28" s="1"/>
  <c r="R11" i="12"/>
  <c r="E44" i="28" s="1"/>
  <c r="S11" i="12"/>
  <c r="F44" i="28" s="1"/>
  <c r="T11" i="12"/>
  <c r="G44" i="28" s="1"/>
  <c r="U11" i="12"/>
  <c r="H44" i="28" s="1"/>
  <c r="V11" i="12"/>
  <c r="I44" i="28" s="1"/>
  <c r="W11" i="12"/>
  <c r="J44" i="28" s="1"/>
  <c r="P11" i="12"/>
  <c r="C44" i="28" s="1"/>
  <c r="Q10" i="12"/>
  <c r="D43" i="28" s="1"/>
  <c r="R10" i="12"/>
  <c r="E43" i="28" s="1"/>
  <c r="S10" i="12"/>
  <c r="F43" i="28" s="1"/>
  <c r="T10" i="12"/>
  <c r="G43" i="28" s="1"/>
  <c r="U10" i="12"/>
  <c r="H43" i="28" s="1"/>
  <c r="V10" i="12"/>
  <c r="I43" i="28" s="1"/>
  <c r="W10" i="12"/>
  <c r="J43" i="28" s="1"/>
  <c r="P10" i="12"/>
  <c r="C43" i="28" s="1"/>
  <c r="L11" i="12"/>
  <c r="M11" i="12"/>
  <c r="L10" i="12"/>
  <c r="M10" i="12"/>
  <c r="K11" i="12"/>
  <c r="K10" i="12"/>
  <c r="C13" i="2"/>
  <c r="B43" i="28" l="1"/>
  <c r="B44" i="28"/>
  <c r="G17" i="26"/>
  <c r="F17" i="26" s="1"/>
  <c r="F57" i="26"/>
  <c r="M19" i="23"/>
  <c r="F61" i="23"/>
  <c r="D12" i="23" s="1"/>
  <c r="D15" i="23" s="1"/>
  <c r="F18" i="7"/>
  <c r="I22" i="7"/>
  <c r="F69" i="23"/>
  <c r="K18" i="23"/>
  <c r="G29" i="28" s="1"/>
  <c r="D13" i="23"/>
  <c r="H18" i="23"/>
  <c r="D29" i="28" s="1"/>
  <c r="F21" i="23"/>
  <c r="F7" i="23"/>
  <c r="D10" i="7"/>
  <c r="D15" i="7"/>
  <c r="H22" i="7"/>
  <c r="F6" i="23"/>
  <c r="F20" i="23"/>
  <c r="F27" i="23"/>
  <c r="I22" i="23"/>
  <c r="L22" i="23"/>
  <c r="D11" i="23"/>
  <c r="F5" i="23"/>
  <c r="F4" i="23"/>
  <c r="J22" i="23"/>
  <c r="N22" i="23"/>
  <c r="O11" i="12"/>
  <c r="O10" i="12"/>
  <c r="M22" i="23" l="1"/>
  <c r="I30" i="28"/>
  <c r="F19" i="23"/>
  <c r="F22" i="7"/>
  <c r="H22" i="23"/>
  <c r="D10" i="23"/>
  <c r="G22" i="23"/>
  <c r="F18" i="23"/>
  <c r="D14" i="23"/>
  <c r="K22" i="23"/>
  <c r="L4" i="11"/>
  <c r="G4" i="11"/>
  <c r="F22" i="23" l="1"/>
  <c r="P9" i="12"/>
  <c r="Q6" i="12"/>
  <c r="R6" i="12"/>
  <c r="S6" i="12"/>
  <c r="T6" i="12"/>
  <c r="U6" i="12"/>
  <c r="V6" i="12"/>
  <c r="W6" i="12"/>
  <c r="P7" i="12"/>
  <c r="Q7" i="12"/>
  <c r="R7" i="12"/>
  <c r="S7" i="12"/>
  <c r="T7" i="12"/>
  <c r="U7" i="12"/>
  <c r="V7" i="12"/>
  <c r="W7" i="12"/>
  <c r="P8" i="12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T12" i="12" l="1"/>
  <c r="W12" i="12"/>
  <c r="S12" i="12"/>
  <c r="V12" i="12"/>
  <c r="R12" i="12"/>
  <c r="U12" i="12"/>
  <c r="Q12" i="12"/>
  <c r="K66" i="27"/>
  <c r="J66" i="27"/>
  <c r="I66" i="27"/>
  <c r="H66" i="27"/>
  <c r="G66" i="27"/>
  <c r="F66" i="27"/>
  <c r="E66" i="27"/>
  <c r="D66" i="27"/>
  <c r="K65" i="27"/>
  <c r="J65" i="27"/>
  <c r="I65" i="27"/>
  <c r="H65" i="27"/>
  <c r="G65" i="27"/>
  <c r="F65" i="27"/>
  <c r="E65" i="27"/>
  <c r="D65" i="27"/>
  <c r="K64" i="27"/>
  <c r="J64" i="27"/>
  <c r="I64" i="27"/>
  <c r="H64" i="27"/>
  <c r="G64" i="27"/>
  <c r="F64" i="27"/>
  <c r="E64" i="27"/>
  <c r="D64" i="27"/>
  <c r="K63" i="27"/>
  <c r="J63" i="27"/>
  <c r="I63" i="27"/>
  <c r="H63" i="27"/>
  <c r="G63" i="27"/>
  <c r="F63" i="27"/>
  <c r="E63" i="27"/>
  <c r="D63" i="27"/>
  <c r="K62" i="27"/>
  <c r="J62" i="27"/>
  <c r="I62" i="27"/>
  <c r="H62" i="27"/>
  <c r="G62" i="27"/>
  <c r="F62" i="27"/>
  <c r="E62" i="27"/>
  <c r="D62" i="27"/>
  <c r="K61" i="27"/>
  <c r="J61" i="27"/>
  <c r="I61" i="27"/>
  <c r="H61" i="27"/>
  <c r="G61" i="27"/>
  <c r="F61" i="27"/>
  <c r="E61" i="27"/>
  <c r="D61" i="27"/>
  <c r="K60" i="27"/>
  <c r="J60" i="27"/>
  <c r="I60" i="27"/>
  <c r="H60" i="27"/>
  <c r="G60" i="27"/>
  <c r="F60" i="27"/>
  <c r="E60" i="27"/>
  <c r="D60" i="27"/>
  <c r="K59" i="27"/>
  <c r="J59" i="27"/>
  <c r="I59" i="27"/>
  <c r="H59" i="27"/>
  <c r="G59" i="27"/>
  <c r="F59" i="27"/>
  <c r="E59" i="27"/>
  <c r="D59" i="27"/>
  <c r="K58" i="27"/>
  <c r="J58" i="27"/>
  <c r="I58" i="27"/>
  <c r="H58" i="27"/>
  <c r="G58" i="27"/>
  <c r="F58" i="27"/>
  <c r="E58" i="27"/>
  <c r="D58" i="27"/>
  <c r="K57" i="27"/>
  <c r="J57" i="27"/>
  <c r="I57" i="27"/>
  <c r="H57" i="27"/>
  <c r="G57" i="27"/>
  <c r="F57" i="27"/>
  <c r="E57" i="27"/>
  <c r="D57" i="27"/>
  <c r="K56" i="27"/>
  <c r="J56" i="27"/>
  <c r="I56" i="27"/>
  <c r="H56" i="27"/>
  <c r="G56" i="27"/>
  <c r="F56" i="27"/>
  <c r="E56" i="27"/>
  <c r="D56" i="27"/>
  <c r="K55" i="27"/>
  <c r="J55" i="27"/>
  <c r="I55" i="27"/>
  <c r="H55" i="27"/>
  <c r="G55" i="27"/>
  <c r="F55" i="27"/>
  <c r="E55" i="27"/>
  <c r="D55" i="27"/>
  <c r="K54" i="27"/>
  <c r="J54" i="27"/>
  <c r="I54" i="27"/>
  <c r="H54" i="27"/>
  <c r="G54" i="27"/>
  <c r="F54" i="27"/>
  <c r="E54" i="27"/>
  <c r="D54" i="27"/>
  <c r="K53" i="27"/>
  <c r="J53" i="27"/>
  <c r="I53" i="27"/>
  <c r="H53" i="27"/>
  <c r="G53" i="27"/>
  <c r="F53" i="27"/>
  <c r="E53" i="27"/>
  <c r="D53" i="27"/>
  <c r="K52" i="27"/>
  <c r="J52" i="27"/>
  <c r="I52" i="27"/>
  <c r="H52" i="27"/>
  <c r="G52" i="27"/>
  <c r="F52" i="27"/>
  <c r="E52" i="27"/>
  <c r="D52" i="27"/>
  <c r="K51" i="27"/>
  <c r="J51" i="27"/>
  <c r="I51" i="27"/>
  <c r="H51" i="27"/>
  <c r="G51" i="27"/>
  <c r="F51" i="27"/>
  <c r="E51" i="27"/>
  <c r="D51" i="27"/>
  <c r="K50" i="27"/>
  <c r="J50" i="27"/>
  <c r="I50" i="27"/>
  <c r="H50" i="27"/>
  <c r="G50" i="27"/>
  <c r="F50" i="27"/>
  <c r="E50" i="27"/>
  <c r="D50" i="27"/>
  <c r="K49" i="27"/>
  <c r="J49" i="27"/>
  <c r="I49" i="27"/>
  <c r="H49" i="27"/>
  <c r="G49" i="27"/>
  <c r="F49" i="27"/>
  <c r="E49" i="27"/>
  <c r="D49" i="27"/>
  <c r="K48" i="27"/>
  <c r="J48" i="27"/>
  <c r="I48" i="27"/>
  <c r="H48" i="27"/>
  <c r="G48" i="27"/>
  <c r="F48" i="27"/>
  <c r="E48" i="27"/>
  <c r="D48" i="27"/>
  <c r="K47" i="27"/>
  <c r="J47" i="27"/>
  <c r="F47" i="27"/>
  <c r="E47" i="27"/>
  <c r="D47" i="27"/>
  <c r="K46" i="27"/>
  <c r="J46" i="27"/>
  <c r="I46" i="27"/>
  <c r="H46" i="27"/>
  <c r="G46" i="27"/>
  <c r="F46" i="27"/>
  <c r="E46" i="27"/>
  <c r="D46" i="27"/>
  <c r="K45" i="27"/>
  <c r="J45" i="27"/>
  <c r="I45" i="27"/>
  <c r="H45" i="27"/>
  <c r="G45" i="27"/>
  <c r="F45" i="27"/>
  <c r="E45" i="27"/>
  <c r="D45" i="27"/>
  <c r="K44" i="27"/>
  <c r="J44" i="27"/>
  <c r="I44" i="27"/>
  <c r="H44" i="27"/>
  <c r="G44" i="27"/>
  <c r="F44" i="27"/>
  <c r="E44" i="27"/>
  <c r="D44" i="27"/>
  <c r="K43" i="27"/>
  <c r="J43" i="27"/>
  <c r="I43" i="27"/>
  <c r="H43" i="27"/>
  <c r="G43" i="27"/>
  <c r="F43" i="27"/>
  <c r="E43" i="27"/>
  <c r="D43" i="27"/>
  <c r="K42" i="27"/>
  <c r="J42" i="27"/>
  <c r="I42" i="27"/>
  <c r="H42" i="27"/>
  <c r="G42" i="27"/>
  <c r="F42" i="27"/>
  <c r="E42" i="27"/>
  <c r="D42" i="27"/>
  <c r="K41" i="27"/>
  <c r="J41" i="27"/>
  <c r="I41" i="27"/>
  <c r="H41" i="27"/>
  <c r="G41" i="27"/>
  <c r="F41" i="27"/>
  <c r="E41" i="27"/>
  <c r="D41" i="27"/>
  <c r="K40" i="27"/>
  <c r="J40" i="27"/>
  <c r="I40" i="27"/>
  <c r="H40" i="27"/>
  <c r="G40" i="27"/>
  <c r="F40" i="27"/>
  <c r="E40" i="27"/>
  <c r="D40" i="27"/>
  <c r="K39" i="27"/>
  <c r="J39" i="27"/>
  <c r="I39" i="27"/>
  <c r="H39" i="27"/>
  <c r="G39" i="27"/>
  <c r="F39" i="27"/>
  <c r="E39" i="27"/>
  <c r="D39" i="27"/>
  <c r="K38" i="27"/>
  <c r="J38" i="27"/>
  <c r="I38" i="27"/>
  <c r="H38" i="27"/>
  <c r="G38" i="27"/>
  <c r="F38" i="27"/>
  <c r="E38" i="27"/>
  <c r="D38" i="27"/>
  <c r="K37" i="27"/>
  <c r="J37" i="27"/>
  <c r="I37" i="27"/>
  <c r="H37" i="27"/>
  <c r="G37" i="27"/>
  <c r="F37" i="27"/>
  <c r="E37" i="27"/>
  <c r="D37" i="27"/>
  <c r="K36" i="27"/>
  <c r="J36" i="27"/>
  <c r="I36" i="27"/>
  <c r="H36" i="27"/>
  <c r="G36" i="27"/>
  <c r="F36" i="27"/>
  <c r="E36" i="27"/>
  <c r="D36" i="27"/>
  <c r="K35" i="27"/>
  <c r="J35" i="27"/>
  <c r="I35" i="27"/>
  <c r="H35" i="27"/>
  <c r="G35" i="27"/>
  <c r="F35" i="27"/>
  <c r="E35" i="27"/>
  <c r="D35" i="27"/>
  <c r="K34" i="27"/>
  <c r="J34" i="27"/>
  <c r="I34" i="27"/>
  <c r="H34" i="27"/>
  <c r="G34" i="27"/>
  <c r="F34" i="27"/>
  <c r="E34" i="27"/>
  <c r="D34" i="27"/>
  <c r="K33" i="27"/>
  <c r="J33" i="27"/>
  <c r="I33" i="27"/>
  <c r="H33" i="27"/>
  <c r="G33" i="27"/>
  <c r="F33" i="27"/>
  <c r="E33" i="27"/>
  <c r="D33" i="27"/>
  <c r="K32" i="27"/>
  <c r="J32" i="27"/>
  <c r="I32" i="27"/>
  <c r="H32" i="27"/>
  <c r="G32" i="27"/>
  <c r="F32" i="27"/>
  <c r="E32" i="27"/>
  <c r="D32" i="27"/>
  <c r="K31" i="27"/>
  <c r="J31" i="27"/>
  <c r="I31" i="27"/>
  <c r="H31" i="27"/>
  <c r="G31" i="27"/>
  <c r="F31" i="27"/>
  <c r="E31" i="27"/>
  <c r="D31" i="27"/>
  <c r="K30" i="27"/>
  <c r="J30" i="27"/>
  <c r="I30" i="27"/>
  <c r="H30" i="27"/>
  <c r="G30" i="27"/>
  <c r="F30" i="27"/>
  <c r="E30" i="27"/>
  <c r="D30" i="27"/>
  <c r="K29" i="27"/>
  <c r="J29" i="27"/>
  <c r="I29" i="27"/>
  <c r="H29" i="27"/>
  <c r="G29" i="27"/>
  <c r="F29" i="27"/>
  <c r="E29" i="27"/>
  <c r="D29" i="27"/>
  <c r="K28" i="27"/>
  <c r="J28" i="27"/>
  <c r="I28" i="27"/>
  <c r="H28" i="27"/>
  <c r="G28" i="27"/>
  <c r="F28" i="27"/>
  <c r="E28" i="27"/>
  <c r="D28" i="27"/>
  <c r="K27" i="27"/>
  <c r="J27" i="27"/>
  <c r="I27" i="27"/>
  <c r="H27" i="27"/>
  <c r="G27" i="27"/>
  <c r="F27" i="27"/>
  <c r="E27" i="27"/>
  <c r="D27" i="27"/>
  <c r="K26" i="27"/>
  <c r="J26" i="27"/>
  <c r="I26" i="27"/>
  <c r="H26" i="27"/>
  <c r="G26" i="27"/>
  <c r="F26" i="27"/>
  <c r="E26" i="27"/>
  <c r="D26" i="27"/>
  <c r="K25" i="27"/>
  <c r="J25" i="27"/>
  <c r="I25" i="27"/>
  <c r="H25" i="27"/>
  <c r="G25" i="27"/>
  <c r="F25" i="27"/>
  <c r="E25" i="27"/>
  <c r="D25" i="27"/>
  <c r="K24" i="27"/>
  <c r="J24" i="27"/>
  <c r="I24" i="27"/>
  <c r="H24" i="27"/>
  <c r="G24" i="27"/>
  <c r="F24" i="27"/>
  <c r="E24" i="27"/>
  <c r="D24" i="27"/>
  <c r="K23" i="27"/>
  <c r="J23" i="27"/>
  <c r="I23" i="27"/>
  <c r="H23" i="27"/>
  <c r="G23" i="27"/>
  <c r="F23" i="27"/>
  <c r="E23" i="27"/>
  <c r="D23" i="27"/>
  <c r="K22" i="27"/>
  <c r="J22" i="27"/>
  <c r="I22" i="27"/>
  <c r="H22" i="27"/>
  <c r="G22" i="27"/>
  <c r="F22" i="27"/>
  <c r="E22" i="27"/>
  <c r="D22" i="27"/>
  <c r="K21" i="27"/>
  <c r="J21" i="27"/>
  <c r="I21" i="27"/>
  <c r="H21" i="27"/>
  <c r="G21" i="27"/>
  <c r="F21" i="27"/>
  <c r="E21" i="27"/>
  <c r="D21" i="27"/>
  <c r="K20" i="27"/>
  <c r="J20" i="27"/>
  <c r="I20" i="27"/>
  <c r="H20" i="27"/>
  <c r="G20" i="27"/>
  <c r="F20" i="27"/>
  <c r="E20" i="27"/>
  <c r="D20" i="27"/>
  <c r="K19" i="27"/>
  <c r="J19" i="27"/>
  <c r="I19" i="27"/>
  <c r="H19" i="27"/>
  <c r="G19" i="27"/>
  <c r="F19" i="27"/>
  <c r="E19" i="27"/>
  <c r="D19" i="27"/>
  <c r="K18" i="27"/>
  <c r="J18" i="27"/>
  <c r="I18" i="27"/>
  <c r="H18" i="27"/>
  <c r="G18" i="27"/>
  <c r="F18" i="27"/>
  <c r="E18" i="27"/>
  <c r="D18" i="27"/>
  <c r="K17" i="27"/>
  <c r="J17" i="27"/>
  <c r="I17" i="27"/>
  <c r="H17" i="27"/>
  <c r="G17" i="27"/>
  <c r="F17" i="27"/>
  <c r="E17" i="27"/>
  <c r="D17" i="27"/>
  <c r="K16" i="27"/>
  <c r="J16" i="27"/>
  <c r="I16" i="27"/>
  <c r="H16" i="27"/>
  <c r="G16" i="27"/>
  <c r="F16" i="27"/>
  <c r="E16" i="27"/>
  <c r="D16" i="27"/>
  <c r="E15" i="27"/>
  <c r="F15" i="27"/>
  <c r="G15" i="27"/>
  <c r="H15" i="27"/>
  <c r="I15" i="27"/>
  <c r="J15" i="27"/>
  <c r="K15" i="27"/>
  <c r="H47" i="27"/>
  <c r="I47" i="27"/>
  <c r="G47" i="27"/>
  <c r="J11" i="27" l="1"/>
  <c r="H11" i="27"/>
  <c r="E10" i="27"/>
  <c r="K10" i="27"/>
  <c r="F11" i="27"/>
  <c r="K11" i="27"/>
  <c r="G11" i="27"/>
  <c r="F10" i="27"/>
  <c r="J10" i="27"/>
  <c r="J12" i="27" s="1"/>
  <c r="I10" i="27"/>
  <c r="I11" i="27"/>
  <c r="E11" i="27"/>
  <c r="G10" i="27"/>
  <c r="D10" i="27"/>
  <c r="H10" i="27"/>
  <c r="H12" i="27" l="1"/>
  <c r="E12" i="27"/>
  <c r="F12" i="27"/>
  <c r="K12" i="27"/>
  <c r="G12" i="27"/>
  <c r="I12" i="27"/>
  <c r="L4" i="13"/>
  <c r="G4" i="13"/>
  <c r="F26" i="26" l="1"/>
  <c r="F28" i="26"/>
  <c r="F25" i="26"/>
  <c r="F27" i="26"/>
  <c r="C3" i="27" l="1"/>
  <c r="C3" i="25"/>
  <c r="C3" i="3"/>
  <c r="B7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E11" i="25"/>
  <c r="F11" i="25"/>
  <c r="G11" i="25"/>
  <c r="H11" i="25"/>
  <c r="I11" i="25"/>
  <c r="J11" i="25"/>
  <c r="K11" i="25"/>
  <c r="E10" i="25"/>
  <c r="F10" i="25"/>
  <c r="G10" i="25"/>
  <c r="H10" i="25"/>
  <c r="I10" i="25"/>
  <c r="J10" i="25"/>
  <c r="K10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B9" i="27"/>
  <c r="C2" i="27"/>
  <c r="D112" i="24"/>
  <c r="E112" i="24"/>
  <c r="F112" i="24"/>
  <c r="G112" i="24"/>
  <c r="H112" i="24"/>
  <c r="I112" i="24"/>
  <c r="J112" i="24"/>
  <c r="K112" i="24"/>
  <c r="D113" i="24"/>
  <c r="E113" i="24"/>
  <c r="F113" i="24"/>
  <c r="G113" i="24"/>
  <c r="H113" i="24"/>
  <c r="I113" i="24"/>
  <c r="J113" i="24"/>
  <c r="K113" i="24"/>
  <c r="D114" i="24"/>
  <c r="E114" i="24"/>
  <c r="F114" i="24"/>
  <c r="G114" i="24"/>
  <c r="H114" i="24"/>
  <c r="I114" i="24"/>
  <c r="J114" i="24"/>
  <c r="K114" i="24"/>
  <c r="D115" i="24"/>
  <c r="E115" i="24"/>
  <c r="F115" i="24"/>
  <c r="G115" i="24"/>
  <c r="H115" i="24"/>
  <c r="I115" i="24"/>
  <c r="J115" i="24"/>
  <c r="K115" i="24"/>
  <c r="D116" i="24"/>
  <c r="E116" i="24"/>
  <c r="F116" i="24"/>
  <c r="G116" i="24"/>
  <c r="H116" i="24"/>
  <c r="I116" i="24"/>
  <c r="J116" i="24"/>
  <c r="K116" i="24"/>
  <c r="D117" i="24"/>
  <c r="E117" i="24"/>
  <c r="F117" i="24"/>
  <c r="G117" i="24"/>
  <c r="H117" i="24"/>
  <c r="I117" i="24"/>
  <c r="J117" i="24"/>
  <c r="K117" i="24"/>
  <c r="D118" i="24"/>
  <c r="E118" i="24"/>
  <c r="F118" i="24"/>
  <c r="G118" i="24"/>
  <c r="H118" i="24"/>
  <c r="I118" i="24"/>
  <c r="J118" i="24"/>
  <c r="K118" i="24"/>
  <c r="D119" i="24"/>
  <c r="E119" i="24"/>
  <c r="F119" i="24"/>
  <c r="G119" i="24"/>
  <c r="H119" i="24"/>
  <c r="I119" i="24"/>
  <c r="J119" i="24"/>
  <c r="K119" i="24"/>
  <c r="D120" i="24"/>
  <c r="E120" i="24"/>
  <c r="F120" i="24"/>
  <c r="G120" i="24"/>
  <c r="H120" i="24"/>
  <c r="I120" i="24"/>
  <c r="J120" i="24"/>
  <c r="K120" i="24"/>
  <c r="D121" i="24"/>
  <c r="E121" i="24"/>
  <c r="F121" i="24"/>
  <c r="G121" i="24"/>
  <c r="H121" i="24"/>
  <c r="I121" i="24"/>
  <c r="J121" i="24"/>
  <c r="K121" i="24"/>
  <c r="D122" i="24"/>
  <c r="E122" i="24"/>
  <c r="F122" i="24"/>
  <c r="G122" i="24"/>
  <c r="H122" i="24"/>
  <c r="I122" i="24"/>
  <c r="J122" i="24"/>
  <c r="K122" i="24"/>
  <c r="D123" i="24"/>
  <c r="E123" i="24"/>
  <c r="F123" i="24"/>
  <c r="G123" i="24"/>
  <c r="H123" i="24"/>
  <c r="I123" i="24"/>
  <c r="J123" i="24"/>
  <c r="K123" i="24"/>
  <c r="D124" i="24"/>
  <c r="E124" i="24"/>
  <c r="F124" i="24"/>
  <c r="G124" i="24"/>
  <c r="H124" i="24"/>
  <c r="I124" i="24"/>
  <c r="J124" i="24"/>
  <c r="K124" i="24"/>
  <c r="D125" i="24"/>
  <c r="E125" i="24"/>
  <c r="F125" i="24"/>
  <c r="G125" i="24"/>
  <c r="H125" i="24"/>
  <c r="I125" i="24"/>
  <c r="J125" i="24"/>
  <c r="K125" i="24"/>
  <c r="D126" i="24"/>
  <c r="E126" i="24"/>
  <c r="F126" i="24"/>
  <c r="G126" i="24"/>
  <c r="H126" i="24"/>
  <c r="I126" i="24"/>
  <c r="J126" i="24"/>
  <c r="K126" i="24"/>
  <c r="D127" i="24"/>
  <c r="E127" i="24"/>
  <c r="F127" i="24"/>
  <c r="G127" i="24"/>
  <c r="H127" i="24"/>
  <c r="I127" i="24"/>
  <c r="J127" i="24"/>
  <c r="K127" i="24"/>
  <c r="D128" i="24"/>
  <c r="E128" i="24"/>
  <c r="F128" i="24"/>
  <c r="G128" i="24"/>
  <c r="H128" i="24"/>
  <c r="I128" i="24"/>
  <c r="J128" i="24"/>
  <c r="K128" i="24"/>
  <c r="D129" i="24"/>
  <c r="E129" i="24"/>
  <c r="F129" i="24"/>
  <c r="G129" i="24"/>
  <c r="H129" i="24"/>
  <c r="I129" i="24"/>
  <c r="J129" i="24"/>
  <c r="K129" i="24"/>
  <c r="D130" i="24"/>
  <c r="E130" i="24"/>
  <c r="F130" i="24"/>
  <c r="G130" i="24"/>
  <c r="H130" i="24"/>
  <c r="I130" i="24"/>
  <c r="J130" i="24"/>
  <c r="K130" i="24"/>
  <c r="D131" i="24"/>
  <c r="E131" i="24"/>
  <c r="F131" i="24"/>
  <c r="G131" i="24"/>
  <c r="H131" i="24"/>
  <c r="I131" i="24"/>
  <c r="J131" i="24"/>
  <c r="K131" i="24"/>
  <c r="D132" i="24"/>
  <c r="E132" i="24"/>
  <c r="F132" i="24"/>
  <c r="G132" i="24"/>
  <c r="H132" i="24"/>
  <c r="I132" i="24"/>
  <c r="J132" i="24"/>
  <c r="K132" i="24"/>
  <c r="D133" i="24"/>
  <c r="E133" i="24"/>
  <c r="F133" i="24"/>
  <c r="G133" i="24"/>
  <c r="H133" i="24"/>
  <c r="I133" i="24"/>
  <c r="J133" i="24"/>
  <c r="K133" i="24"/>
  <c r="D134" i="24"/>
  <c r="E134" i="24"/>
  <c r="F134" i="24"/>
  <c r="G134" i="24"/>
  <c r="H134" i="24"/>
  <c r="I134" i="24"/>
  <c r="J134" i="24"/>
  <c r="K134" i="24"/>
  <c r="D135" i="24"/>
  <c r="E135" i="24"/>
  <c r="F135" i="24"/>
  <c r="G135" i="24"/>
  <c r="H135" i="24"/>
  <c r="I135" i="24"/>
  <c r="J135" i="24"/>
  <c r="K135" i="24"/>
  <c r="D136" i="24"/>
  <c r="E136" i="24"/>
  <c r="F136" i="24"/>
  <c r="G136" i="24"/>
  <c r="H136" i="24"/>
  <c r="I136" i="24"/>
  <c r="J136" i="24"/>
  <c r="K136" i="24"/>
  <c r="D137" i="24"/>
  <c r="E137" i="24"/>
  <c r="F137" i="24"/>
  <c r="G137" i="24"/>
  <c r="H137" i="24"/>
  <c r="I137" i="24"/>
  <c r="J137" i="24"/>
  <c r="K137" i="24"/>
  <c r="D138" i="24"/>
  <c r="E138" i="24"/>
  <c r="F138" i="24"/>
  <c r="G138" i="24"/>
  <c r="H138" i="24"/>
  <c r="I138" i="24"/>
  <c r="J138" i="24"/>
  <c r="K138" i="24"/>
  <c r="D139" i="24"/>
  <c r="E139" i="24"/>
  <c r="F139" i="24"/>
  <c r="G139" i="24"/>
  <c r="H139" i="24"/>
  <c r="I139" i="24"/>
  <c r="J139" i="24"/>
  <c r="K139" i="24"/>
  <c r="D140" i="24"/>
  <c r="E140" i="24"/>
  <c r="F140" i="24"/>
  <c r="G140" i="24"/>
  <c r="H140" i="24"/>
  <c r="I140" i="24"/>
  <c r="J140" i="24"/>
  <c r="K140" i="24"/>
  <c r="D141" i="24"/>
  <c r="E141" i="24"/>
  <c r="F141" i="24"/>
  <c r="G141" i="24"/>
  <c r="H141" i="24"/>
  <c r="I141" i="24"/>
  <c r="J141" i="24"/>
  <c r="K141" i="24"/>
  <c r="D142" i="24"/>
  <c r="E142" i="24"/>
  <c r="F142" i="24"/>
  <c r="G142" i="24"/>
  <c r="H142" i="24"/>
  <c r="I142" i="24"/>
  <c r="J142" i="24"/>
  <c r="K142" i="24"/>
  <c r="D143" i="24"/>
  <c r="E143" i="24"/>
  <c r="F143" i="24"/>
  <c r="G143" i="24"/>
  <c r="H143" i="24"/>
  <c r="I143" i="24"/>
  <c r="J143" i="24"/>
  <c r="K143" i="24"/>
  <c r="D144" i="24"/>
  <c r="E144" i="24"/>
  <c r="F144" i="24"/>
  <c r="G144" i="24"/>
  <c r="H144" i="24"/>
  <c r="I144" i="24"/>
  <c r="J144" i="24"/>
  <c r="K144" i="24"/>
  <c r="D145" i="24"/>
  <c r="E145" i="24"/>
  <c r="F145" i="24"/>
  <c r="G145" i="24"/>
  <c r="H145" i="24"/>
  <c r="I145" i="24"/>
  <c r="J145" i="24"/>
  <c r="K145" i="24"/>
  <c r="D146" i="24"/>
  <c r="E146" i="24"/>
  <c r="F146" i="24"/>
  <c r="G146" i="24"/>
  <c r="H146" i="24"/>
  <c r="I146" i="24"/>
  <c r="J146" i="24"/>
  <c r="K146" i="24"/>
  <c r="D147" i="24"/>
  <c r="E147" i="24"/>
  <c r="F147" i="24"/>
  <c r="G147" i="24"/>
  <c r="H147" i="24"/>
  <c r="I147" i="24"/>
  <c r="J147" i="24"/>
  <c r="K147" i="24"/>
  <c r="D148" i="24"/>
  <c r="E148" i="24"/>
  <c r="F148" i="24"/>
  <c r="G148" i="24"/>
  <c r="H148" i="24"/>
  <c r="I148" i="24"/>
  <c r="J148" i="24"/>
  <c r="K148" i="24"/>
  <c r="D149" i="24"/>
  <c r="E149" i="24"/>
  <c r="F149" i="24"/>
  <c r="G149" i="24"/>
  <c r="H149" i="24"/>
  <c r="I149" i="24"/>
  <c r="J149" i="24"/>
  <c r="K149" i="24"/>
  <c r="D150" i="24"/>
  <c r="E150" i="24"/>
  <c r="F150" i="24"/>
  <c r="G150" i="24"/>
  <c r="H150" i="24"/>
  <c r="I150" i="24"/>
  <c r="J150" i="24"/>
  <c r="K150" i="24"/>
  <c r="D151" i="24"/>
  <c r="E151" i="24"/>
  <c r="F151" i="24"/>
  <c r="G151" i="24"/>
  <c r="H151" i="24"/>
  <c r="I151" i="24"/>
  <c r="J151" i="24"/>
  <c r="K151" i="24"/>
  <c r="D152" i="24"/>
  <c r="E152" i="24"/>
  <c r="F152" i="24"/>
  <c r="G152" i="24"/>
  <c r="H152" i="24"/>
  <c r="I152" i="24"/>
  <c r="J152" i="24"/>
  <c r="K152" i="24"/>
  <c r="D153" i="24"/>
  <c r="E153" i="24"/>
  <c r="F153" i="24"/>
  <c r="G153" i="24"/>
  <c r="H153" i="24"/>
  <c r="I153" i="24"/>
  <c r="J153" i="24"/>
  <c r="K153" i="24"/>
  <c r="D154" i="24"/>
  <c r="E154" i="24"/>
  <c r="F154" i="24"/>
  <c r="G154" i="24"/>
  <c r="H154" i="24"/>
  <c r="I154" i="24"/>
  <c r="J154" i="24"/>
  <c r="K154" i="24"/>
  <c r="D155" i="24"/>
  <c r="E155" i="24"/>
  <c r="F155" i="24"/>
  <c r="G155" i="24"/>
  <c r="H155" i="24"/>
  <c r="I155" i="24"/>
  <c r="J155" i="24"/>
  <c r="K155" i="24"/>
  <c r="D156" i="24"/>
  <c r="E156" i="24"/>
  <c r="F156" i="24"/>
  <c r="G156" i="24"/>
  <c r="H156" i="24"/>
  <c r="I156" i="24"/>
  <c r="J156" i="24"/>
  <c r="K156" i="24"/>
  <c r="D157" i="24"/>
  <c r="E157" i="24"/>
  <c r="F157" i="24"/>
  <c r="G157" i="24"/>
  <c r="H157" i="24"/>
  <c r="I157" i="24"/>
  <c r="J157" i="24"/>
  <c r="K157" i="24"/>
  <c r="D158" i="24"/>
  <c r="E158" i="24"/>
  <c r="F158" i="24"/>
  <c r="G158" i="24"/>
  <c r="H158" i="24"/>
  <c r="I158" i="24"/>
  <c r="J158" i="24"/>
  <c r="K158" i="24"/>
  <c r="D159" i="24"/>
  <c r="E159" i="24"/>
  <c r="F159" i="24"/>
  <c r="G159" i="24"/>
  <c r="H159" i="24"/>
  <c r="I159" i="24"/>
  <c r="J159" i="24"/>
  <c r="K159" i="24"/>
  <c r="D160" i="24"/>
  <c r="E160" i="24"/>
  <c r="F160" i="24"/>
  <c r="G160" i="24"/>
  <c r="H160" i="24"/>
  <c r="I160" i="24"/>
  <c r="J160" i="24"/>
  <c r="K160" i="24"/>
  <c r="D161" i="24"/>
  <c r="E161" i="24"/>
  <c r="F161" i="24"/>
  <c r="G161" i="24"/>
  <c r="H161" i="24"/>
  <c r="I161" i="24"/>
  <c r="J161" i="24"/>
  <c r="K161" i="24"/>
  <c r="D162" i="24"/>
  <c r="E162" i="24"/>
  <c r="F162" i="24"/>
  <c r="G162" i="24"/>
  <c r="H162" i="24"/>
  <c r="I162" i="24"/>
  <c r="J162" i="24"/>
  <c r="K162" i="24"/>
  <c r="E111" i="24"/>
  <c r="F111" i="24"/>
  <c r="G111" i="24"/>
  <c r="H111" i="24"/>
  <c r="I111" i="24"/>
  <c r="J111" i="24"/>
  <c r="K111" i="24"/>
  <c r="D111" i="24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D11" i="25"/>
  <c r="D10" i="25"/>
  <c r="B7" i="25"/>
  <c r="C2" i="25"/>
  <c r="D58" i="24"/>
  <c r="E58" i="24"/>
  <c r="F58" i="24"/>
  <c r="G58" i="24"/>
  <c r="H58" i="24"/>
  <c r="I58" i="24"/>
  <c r="J58" i="24"/>
  <c r="K58" i="24"/>
  <c r="D59" i="24"/>
  <c r="E59" i="24"/>
  <c r="F59" i="24"/>
  <c r="G59" i="24"/>
  <c r="H59" i="24"/>
  <c r="I59" i="24"/>
  <c r="J59" i="24"/>
  <c r="K59" i="24"/>
  <c r="D60" i="24"/>
  <c r="E60" i="24"/>
  <c r="F60" i="24"/>
  <c r="G60" i="24"/>
  <c r="H60" i="24"/>
  <c r="I60" i="24"/>
  <c r="J60" i="24"/>
  <c r="K60" i="24"/>
  <c r="D61" i="24"/>
  <c r="E61" i="24"/>
  <c r="F61" i="24"/>
  <c r="G61" i="24"/>
  <c r="H61" i="24"/>
  <c r="I61" i="24"/>
  <c r="J61" i="24"/>
  <c r="K61" i="24"/>
  <c r="D62" i="24"/>
  <c r="E62" i="24"/>
  <c r="F62" i="24"/>
  <c r="G62" i="24"/>
  <c r="H62" i="24"/>
  <c r="I62" i="24"/>
  <c r="J62" i="24"/>
  <c r="K62" i="24"/>
  <c r="D63" i="24"/>
  <c r="E63" i="24"/>
  <c r="F63" i="24"/>
  <c r="G63" i="24"/>
  <c r="H63" i="24"/>
  <c r="I63" i="24"/>
  <c r="J63" i="24"/>
  <c r="K63" i="24"/>
  <c r="D64" i="24"/>
  <c r="E64" i="24"/>
  <c r="F64" i="24"/>
  <c r="G64" i="24"/>
  <c r="H64" i="24"/>
  <c r="I64" i="24"/>
  <c r="J64" i="24"/>
  <c r="K64" i="24"/>
  <c r="D65" i="24"/>
  <c r="E65" i="24"/>
  <c r="F65" i="24"/>
  <c r="G65" i="24"/>
  <c r="H65" i="24"/>
  <c r="I65" i="24"/>
  <c r="J65" i="24"/>
  <c r="K65" i="24"/>
  <c r="D66" i="24"/>
  <c r="E66" i="24"/>
  <c r="F66" i="24"/>
  <c r="G66" i="24"/>
  <c r="H66" i="24"/>
  <c r="I66" i="24"/>
  <c r="J66" i="24"/>
  <c r="K66" i="24"/>
  <c r="D67" i="24"/>
  <c r="E67" i="24"/>
  <c r="F67" i="24"/>
  <c r="G67" i="24"/>
  <c r="H67" i="24"/>
  <c r="I67" i="24"/>
  <c r="J67" i="24"/>
  <c r="K67" i="24"/>
  <c r="D68" i="24"/>
  <c r="E68" i="24"/>
  <c r="F68" i="24"/>
  <c r="G68" i="24"/>
  <c r="H68" i="24"/>
  <c r="I68" i="24"/>
  <c r="J68" i="24"/>
  <c r="K68" i="24"/>
  <c r="D69" i="24"/>
  <c r="E69" i="24"/>
  <c r="F69" i="24"/>
  <c r="G69" i="24"/>
  <c r="H69" i="24"/>
  <c r="I69" i="24"/>
  <c r="J69" i="24"/>
  <c r="K69" i="24"/>
  <c r="D70" i="24"/>
  <c r="E70" i="24"/>
  <c r="F70" i="24"/>
  <c r="G70" i="24"/>
  <c r="H70" i="24"/>
  <c r="I70" i="24"/>
  <c r="J70" i="24"/>
  <c r="K70" i="24"/>
  <c r="D71" i="24"/>
  <c r="E71" i="24"/>
  <c r="F71" i="24"/>
  <c r="G71" i="24"/>
  <c r="H71" i="24"/>
  <c r="I71" i="24"/>
  <c r="J71" i="24"/>
  <c r="K71" i="24"/>
  <c r="D72" i="24"/>
  <c r="E72" i="24"/>
  <c r="F72" i="24"/>
  <c r="G72" i="24"/>
  <c r="H72" i="24"/>
  <c r="I72" i="24"/>
  <c r="J72" i="24"/>
  <c r="K72" i="24"/>
  <c r="D73" i="24"/>
  <c r="E73" i="24"/>
  <c r="F73" i="24"/>
  <c r="G73" i="24"/>
  <c r="H73" i="24"/>
  <c r="I73" i="24"/>
  <c r="J73" i="24"/>
  <c r="K73" i="24"/>
  <c r="D74" i="24"/>
  <c r="E74" i="24"/>
  <c r="F74" i="24"/>
  <c r="G74" i="24"/>
  <c r="H74" i="24"/>
  <c r="I74" i="24"/>
  <c r="J74" i="24"/>
  <c r="K74" i="24"/>
  <c r="D75" i="24"/>
  <c r="E75" i="24"/>
  <c r="F75" i="24"/>
  <c r="G75" i="24"/>
  <c r="H75" i="24"/>
  <c r="I75" i="24"/>
  <c r="J75" i="24"/>
  <c r="K75" i="24"/>
  <c r="D76" i="24"/>
  <c r="E76" i="24"/>
  <c r="F76" i="24"/>
  <c r="G76" i="24"/>
  <c r="H76" i="24"/>
  <c r="I76" i="24"/>
  <c r="J76" i="24"/>
  <c r="K76" i="24"/>
  <c r="D77" i="24"/>
  <c r="E77" i="24"/>
  <c r="F77" i="24"/>
  <c r="G77" i="24"/>
  <c r="H77" i="24"/>
  <c r="I77" i="24"/>
  <c r="J77" i="24"/>
  <c r="K77" i="24"/>
  <c r="D78" i="24"/>
  <c r="E78" i="24"/>
  <c r="F78" i="24"/>
  <c r="G78" i="24"/>
  <c r="H78" i="24"/>
  <c r="I78" i="24"/>
  <c r="J78" i="24"/>
  <c r="K78" i="24"/>
  <c r="D79" i="24"/>
  <c r="E79" i="24"/>
  <c r="F79" i="24"/>
  <c r="G79" i="24"/>
  <c r="H79" i="24"/>
  <c r="I79" i="24"/>
  <c r="J79" i="24"/>
  <c r="K79" i="24"/>
  <c r="D80" i="24"/>
  <c r="E80" i="24"/>
  <c r="F80" i="24"/>
  <c r="G80" i="24"/>
  <c r="H80" i="24"/>
  <c r="I80" i="24"/>
  <c r="J80" i="24"/>
  <c r="K80" i="24"/>
  <c r="D81" i="24"/>
  <c r="E81" i="24"/>
  <c r="F81" i="24"/>
  <c r="G81" i="24"/>
  <c r="H81" i="24"/>
  <c r="I81" i="24"/>
  <c r="J81" i="24"/>
  <c r="K81" i="24"/>
  <c r="D82" i="24"/>
  <c r="E82" i="24"/>
  <c r="F82" i="24"/>
  <c r="G82" i="24"/>
  <c r="H82" i="24"/>
  <c r="I82" i="24"/>
  <c r="J82" i="24"/>
  <c r="K82" i="24"/>
  <c r="D83" i="24"/>
  <c r="E83" i="24"/>
  <c r="F83" i="24"/>
  <c r="G83" i="24"/>
  <c r="H83" i="24"/>
  <c r="I83" i="24"/>
  <c r="J83" i="24"/>
  <c r="K83" i="24"/>
  <c r="D84" i="24"/>
  <c r="E84" i="24"/>
  <c r="F84" i="24"/>
  <c r="G84" i="24"/>
  <c r="H84" i="24"/>
  <c r="I84" i="24"/>
  <c r="J84" i="24"/>
  <c r="K84" i="24"/>
  <c r="D85" i="24"/>
  <c r="E85" i="24"/>
  <c r="F85" i="24"/>
  <c r="G85" i="24"/>
  <c r="H85" i="24"/>
  <c r="I85" i="24"/>
  <c r="J85" i="24"/>
  <c r="K85" i="24"/>
  <c r="D86" i="24"/>
  <c r="E86" i="24"/>
  <c r="F86" i="24"/>
  <c r="G86" i="24"/>
  <c r="H86" i="24"/>
  <c r="I86" i="24"/>
  <c r="J86" i="24"/>
  <c r="K86" i="24"/>
  <c r="D87" i="24"/>
  <c r="E87" i="24"/>
  <c r="F87" i="24"/>
  <c r="G87" i="24"/>
  <c r="H87" i="24"/>
  <c r="I87" i="24"/>
  <c r="J87" i="24"/>
  <c r="K87" i="24"/>
  <c r="D88" i="24"/>
  <c r="E88" i="24"/>
  <c r="F88" i="24"/>
  <c r="G88" i="24"/>
  <c r="H88" i="24"/>
  <c r="I88" i="24"/>
  <c r="J88" i="24"/>
  <c r="K88" i="24"/>
  <c r="D89" i="24"/>
  <c r="E89" i="24"/>
  <c r="F89" i="24"/>
  <c r="G89" i="24"/>
  <c r="H89" i="24"/>
  <c r="I89" i="24"/>
  <c r="J89" i="24"/>
  <c r="K89" i="24"/>
  <c r="D90" i="24"/>
  <c r="E90" i="24"/>
  <c r="F90" i="24"/>
  <c r="G90" i="24"/>
  <c r="H90" i="24"/>
  <c r="I90" i="24"/>
  <c r="J90" i="24"/>
  <c r="K90" i="24"/>
  <c r="D91" i="24"/>
  <c r="E91" i="24"/>
  <c r="F91" i="24"/>
  <c r="G91" i="24"/>
  <c r="H91" i="24"/>
  <c r="I91" i="24"/>
  <c r="J91" i="24"/>
  <c r="K91" i="24"/>
  <c r="D92" i="24"/>
  <c r="E92" i="24"/>
  <c r="F92" i="24"/>
  <c r="G92" i="24"/>
  <c r="H92" i="24"/>
  <c r="I92" i="24"/>
  <c r="J92" i="24"/>
  <c r="K92" i="24"/>
  <c r="D93" i="24"/>
  <c r="E93" i="24"/>
  <c r="F93" i="24"/>
  <c r="G93" i="24"/>
  <c r="H93" i="24"/>
  <c r="I93" i="24"/>
  <c r="J93" i="24"/>
  <c r="K93" i="24"/>
  <c r="D94" i="24"/>
  <c r="E94" i="24"/>
  <c r="F94" i="24"/>
  <c r="G94" i="24"/>
  <c r="H94" i="24"/>
  <c r="I94" i="24"/>
  <c r="J94" i="24"/>
  <c r="K94" i="24"/>
  <c r="D95" i="24"/>
  <c r="E95" i="24"/>
  <c r="F95" i="24"/>
  <c r="G95" i="24"/>
  <c r="H95" i="24"/>
  <c r="I95" i="24"/>
  <c r="J95" i="24"/>
  <c r="K95" i="24"/>
  <c r="D96" i="24"/>
  <c r="E96" i="24"/>
  <c r="F96" i="24"/>
  <c r="G96" i="24"/>
  <c r="H96" i="24"/>
  <c r="I96" i="24"/>
  <c r="J96" i="24"/>
  <c r="K96" i="24"/>
  <c r="D97" i="24"/>
  <c r="E97" i="24"/>
  <c r="F97" i="24"/>
  <c r="G97" i="24"/>
  <c r="H97" i="24"/>
  <c r="I97" i="24"/>
  <c r="J97" i="24"/>
  <c r="K97" i="24"/>
  <c r="D98" i="24"/>
  <c r="E98" i="24"/>
  <c r="F98" i="24"/>
  <c r="G98" i="24"/>
  <c r="H98" i="24"/>
  <c r="I98" i="24"/>
  <c r="J98" i="24"/>
  <c r="K98" i="24"/>
  <c r="D99" i="24"/>
  <c r="E99" i="24"/>
  <c r="F99" i="24"/>
  <c r="G99" i="24"/>
  <c r="H99" i="24"/>
  <c r="I99" i="24"/>
  <c r="J99" i="24"/>
  <c r="K99" i="24"/>
  <c r="D100" i="24"/>
  <c r="E100" i="24"/>
  <c r="F100" i="24"/>
  <c r="G100" i="24"/>
  <c r="H100" i="24"/>
  <c r="I100" i="24"/>
  <c r="J100" i="24"/>
  <c r="K100" i="24"/>
  <c r="D101" i="24"/>
  <c r="E101" i="24"/>
  <c r="F101" i="24"/>
  <c r="G101" i="24"/>
  <c r="H101" i="24"/>
  <c r="I101" i="24"/>
  <c r="J101" i="24"/>
  <c r="K101" i="24"/>
  <c r="D102" i="24"/>
  <c r="E102" i="24"/>
  <c r="F102" i="24"/>
  <c r="G102" i="24"/>
  <c r="H102" i="24"/>
  <c r="I102" i="24"/>
  <c r="J102" i="24"/>
  <c r="K102" i="24"/>
  <c r="D103" i="24"/>
  <c r="E103" i="24"/>
  <c r="F103" i="24"/>
  <c r="G103" i="24"/>
  <c r="H103" i="24"/>
  <c r="I103" i="24"/>
  <c r="J103" i="24"/>
  <c r="K103" i="24"/>
  <c r="D104" i="24"/>
  <c r="E104" i="24"/>
  <c r="F104" i="24"/>
  <c r="G104" i="24"/>
  <c r="H104" i="24"/>
  <c r="I104" i="24"/>
  <c r="J104" i="24"/>
  <c r="K104" i="24"/>
  <c r="D105" i="24"/>
  <c r="E105" i="24"/>
  <c r="F105" i="24"/>
  <c r="G105" i="24"/>
  <c r="H105" i="24"/>
  <c r="I105" i="24"/>
  <c r="J105" i="24"/>
  <c r="K105" i="24"/>
  <c r="D106" i="24"/>
  <c r="E106" i="24"/>
  <c r="F106" i="24"/>
  <c r="G106" i="24"/>
  <c r="H106" i="24"/>
  <c r="I106" i="24"/>
  <c r="J106" i="24"/>
  <c r="K106" i="24"/>
  <c r="D107" i="24"/>
  <c r="E107" i="24"/>
  <c r="F107" i="24"/>
  <c r="G107" i="24"/>
  <c r="H107" i="24"/>
  <c r="I107" i="24"/>
  <c r="J107" i="24"/>
  <c r="K107" i="24"/>
  <c r="D108" i="24"/>
  <c r="E108" i="24"/>
  <c r="F108" i="24"/>
  <c r="G108" i="24"/>
  <c r="H108" i="24"/>
  <c r="I108" i="24"/>
  <c r="J108" i="24"/>
  <c r="K108" i="24"/>
  <c r="E57" i="24"/>
  <c r="F57" i="24"/>
  <c r="G57" i="24"/>
  <c r="H57" i="24"/>
  <c r="I57" i="24"/>
  <c r="J57" i="24"/>
  <c r="K57" i="24"/>
  <c r="D57" i="24"/>
  <c r="G3" i="23" l="1"/>
  <c r="G24" i="23"/>
  <c r="K3" i="23"/>
  <c r="K11" i="23" s="1"/>
  <c r="K24" i="23"/>
  <c r="K2" i="23"/>
  <c r="K8" i="23" s="1"/>
  <c r="K23" i="23"/>
  <c r="N3" i="23"/>
  <c r="N11" i="23" s="1"/>
  <c r="N24" i="23"/>
  <c r="J3" i="23"/>
  <c r="J11" i="23" s="1"/>
  <c r="J13" i="23" s="1"/>
  <c r="J12" i="23" s="1"/>
  <c r="J24" i="23"/>
  <c r="N2" i="23"/>
  <c r="N8" i="23" s="1"/>
  <c r="N23" i="23"/>
  <c r="J2" i="23"/>
  <c r="J8" i="23" s="1"/>
  <c r="J10" i="23" s="1"/>
  <c r="J23" i="23"/>
  <c r="M3" i="23"/>
  <c r="M11" i="23" s="1"/>
  <c r="M24" i="23"/>
  <c r="I3" i="23"/>
  <c r="I11" i="23" s="1"/>
  <c r="I13" i="23" s="1"/>
  <c r="I12" i="23" s="1"/>
  <c r="I24" i="23"/>
  <c r="L2" i="23"/>
  <c r="L8" i="23" s="1"/>
  <c r="L23" i="23"/>
  <c r="H2" i="23"/>
  <c r="H8" i="23" s="1"/>
  <c r="H10" i="23" s="1"/>
  <c r="H23" i="23"/>
  <c r="G2" i="23"/>
  <c r="G23" i="23"/>
  <c r="M2" i="23"/>
  <c r="M8" i="23" s="1"/>
  <c r="M23" i="23"/>
  <c r="I2" i="23"/>
  <c r="I8" i="23" s="1"/>
  <c r="I23" i="23"/>
  <c r="L3" i="23"/>
  <c r="L11" i="23" s="1"/>
  <c r="L24" i="23"/>
  <c r="H3" i="23"/>
  <c r="H11" i="23" s="1"/>
  <c r="H13" i="23" s="1"/>
  <c r="H12" i="23" s="1"/>
  <c r="H24" i="23"/>
  <c r="G3" i="28"/>
  <c r="K23" i="7"/>
  <c r="K2" i="7"/>
  <c r="K8" i="7" s="1"/>
  <c r="G3" i="7"/>
  <c r="G24" i="7"/>
  <c r="H23" i="7"/>
  <c r="H2" i="7"/>
  <c r="H8" i="7" s="1"/>
  <c r="H3" i="7"/>
  <c r="H11" i="7" s="1"/>
  <c r="H13" i="7" s="1"/>
  <c r="H12" i="7" s="1"/>
  <c r="H24" i="7"/>
  <c r="I23" i="7"/>
  <c r="I2" i="7"/>
  <c r="I8" i="7" s="1"/>
  <c r="M2" i="7"/>
  <c r="M8" i="7" s="1"/>
  <c r="M23" i="7"/>
  <c r="I3" i="7"/>
  <c r="I11" i="7" s="1"/>
  <c r="I24" i="7"/>
  <c r="M3" i="7"/>
  <c r="M11" i="7" s="1"/>
  <c r="M24" i="7"/>
  <c r="G23" i="7"/>
  <c r="G2" i="7"/>
  <c r="G4" i="28"/>
  <c r="K3" i="7"/>
  <c r="K11" i="7" s="1"/>
  <c r="K24" i="7"/>
  <c r="L2" i="7"/>
  <c r="L8" i="7" s="1"/>
  <c r="L23" i="7"/>
  <c r="L3" i="7"/>
  <c r="L11" i="7" s="1"/>
  <c r="L24" i="7"/>
  <c r="J23" i="7"/>
  <c r="J2" i="7"/>
  <c r="J8" i="7" s="1"/>
  <c r="N23" i="7"/>
  <c r="N2" i="7"/>
  <c r="N8" i="7" s="1"/>
  <c r="J24" i="7"/>
  <c r="J3" i="7"/>
  <c r="J11" i="7" s="1"/>
  <c r="J13" i="7" s="1"/>
  <c r="J12" i="7" s="1"/>
  <c r="N24" i="7"/>
  <c r="N3" i="7"/>
  <c r="N11" i="7" s="1"/>
  <c r="J3" i="28"/>
  <c r="J4" i="28"/>
  <c r="H3" i="28"/>
  <c r="H4" i="28"/>
  <c r="I3" i="28"/>
  <c r="I4" i="28"/>
  <c r="F3" i="28"/>
  <c r="F4" i="28"/>
  <c r="C3" i="28"/>
  <c r="C4" i="28"/>
  <c r="D3" i="28"/>
  <c r="D4" i="28"/>
  <c r="E3" i="28"/>
  <c r="E4" i="28"/>
  <c r="C22" i="28"/>
  <c r="I21" i="28"/>
  <c r="E21" i="28"/>
  <c r="H22" i="28"/>
  <c r="D22" i="28"/>
  <c r="H21" i="28"/>
  <c r="D21" i="28"/>
  <c r="I22" i="28"/>
  <c r="E22" i="28"/>
  <c r="F54" i="26"/>
  <c r="F34" i="26"/>
  <c r="G42" i="24"/>
  <c r="K39" i="24"/>
  <c r="G38" i="24"/>
  <c r="K35" i="24"/>
  <c r="G34" i="24"/>
  <c r="K31" i="24"/>
  <c r="G30" i="24"/>
  <c r="K27" i="24"/>
  <c r="G26" i="24"/>
  <c r="K23" i="24"/>
  <c r="G22" i="24"/>
  <c r="K19" i="24"/>
  <c r="G18" i="24"/>
  <c r="K15" i="24"/>
  <c r="G14" i="24"/>
  <c r="K11" i="24"/>
  <c r="G10" i="24"/>
  <c r="K7" i="24"/>
  <c r="G6" i="24"/>
  <c r="G54" i="24"/>
  <c r="G53" i="24"/>
  <c r="G52" i="24"/>
  <c r="G50" i="24"/>
  <c r="G49" i="24"/>
  <c r="G48" i="24"/>
  <c r="G47" i="24"/>
  <c r="K43" i="24"/>
  <c r="H3" i="24"/>
  <c r="G51" i="24"/>
  <c r="G46" i="24"/>
  <c r="F45" i="24"/>
  <c r="F37" i="24"/>
  <c r="F29" i="24"/>
  <c r="F21" i="24"/>
  <c r="F13" i="24"/>
  <c r="F5" i="24"/>
  <c r="J3" i="24"/>
  <c r="F3" i="24"/>
  <c r="I54" i="24"/>
  <c r="E54" i="24"/>
  <c r="I53" i="24"/>
  <c r="E53" i="24"/>
  <c r="I52" i="24"/>
  <c r="E52" i="24"/>
  <c r="I51" i="24"/>
  <c r="E51" i="24"/>
  <c r="I50" i="24"/>
  <c r="E50" i="24"/>
  <c r="I49" i="24"/>
  <c r="E49" i="24"/>
  <c r="I48" i="24"/>
  <c r="E48" i="24"/>
  <c r="I47" i="24"/>
  <c r="E47" i="24"/>
  <c r="I46" i="24"/>
  <c r="E46" i="24"/>
  <c r="I45" i="24"/>
  <c r="E45" i="24"/>
  <c r="I44" i="24"/>
  <c r="E3" i="24"/>
  <c r="D54" i="24"/>
  <c r="D53" i="24"/>
  <c r="D52" i="24"/>
  <c r="D51" i="24"/>
  <c r="D50" i="24"/>
  <c r="D49" i="24"/>
  <c r="D48" i="24"/>
  <c r="D47" i="24"/>
  <c r="D46" i="24"/>
  <c r="E44" i="24"/>
  <c r="I43" i="24"/>
  <c r="E43" i="24"/>
  <c r="I42" i="24"/>
  <c r="E42" i="24"/>
  <c r="I41" i="24"/>
  <c r="E41" i="24"/>
  <c r="I40" i="24"/>
  <c r="E40" i="24"/>
  <c r="I39" i="24"/>
  <c r="E39" i="24"/>
  <c r="I38" i="24"/>
  <c r="E38" i="24"/>
  <c r="I37" i="24"/>
  <c r="E37" i="24"/>
  <c r="I36" i="24"/>
  <c r="E36" i="24"/>
  <c r="I35" i="24"/>
  <c r="E35" i="24"/>
  <c r="I34" i="24"/>
  <c r="E34" i="24"/>
  <c r="I33" i="24"/>
  <c r="E33" i="24"/>
  <c r="I32" i="24"/>
  <c r="E32" i="24"/>
  <c r="I31" i="24"/>
  <c r="E31" i="24"/>
  <c r="I30" i="24"/>
  <c r="E30" i="24"/>
  <c r="I29" i="24"/>
  <c r="E29" i="24"/>
  <c r="I28" i="24"/>
  <c r="E28" i="24"/>
  <c r="I27" i="24"/>
  <c r="E27" i="24"/>
  <c r="I26" i="24"/>
  <c r="E26" i="24"/>
  <c r="I25" i="24"/>
  <c r="E25" i="24"/>
  <c r="I24" i="24"/>
  <c r="E24" i="24"/>
  <c r="I23" i="24"/>
  <c r="E23" i="24"/>
  <c r="I22" i="24"/>
  <c r="E22" i="24"/>
  <c r="I21" i="24"/>
  <c r="E21" i="24"/>
  <c r="I20" i="24"/>
  <c r="E20" i="24"/>
  <c r="I19" i="24"/>
  <c r="E19" i="24"/>
  <c r="I18" i="24"/>
  <c r="E18" i="24"/>
  <c r="I17" i="24"/>
  <c r="E17" i="24"/>
  <c r="I16" i="24"/>
  <c r="E16" i="24"/>
  <c r="I15" i="24"/>
  <c r="E15" i="24"/>
  <c r="I14" i="24"/>
  <c r="E14" i="24"/>
  <c r="I13" i="24"/>
  <c r="E13" i="24"/>
  <c r="I12" i="24"/>
  <c r="E12" i="24"/>
  <c r="I11" i="24"/>
  <c r="E11" i="24"/>
  <c r="I10" i="24"/>
  <c r="E10" i="24"/>
  <c r="I9" i="24"/>
  <c r="E9" i="24"/>
  <c r="I8" i="24"/>
  <c r="E8" i="24"/>
  <c r="I7" i="24"/>
  <c r="E7" i="24"/>
  <c r="I6" i="24"/>
  <c r="E6" i="24"/>
  <c r="I5" i="24"/>
  <c r="E5" i="24"/>
  <c r="I4" i="24"/>
  <c r="E4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F21" i="28"/>
  <c r="G21" i="28"/>
  <c r="G52" i="28" s="1"/>
  <c r="F22" i="28"/>
  <c r="G22" i="28"/>
  <c r="J21" i="28"/>
  <c r="J22" i="28"/>
  <c r="C21" i="28"/>
  <c r="E12" i="25"/>
  <c r="H25" i="23" s="1"/>
  <c r="I12" i="25"/>
  <c r="L25" i="23" s="1"/>
  <c r="H53" i="24"/>
  <c r="H52" i="24"/>
  <c r="H49" i="24"/>
  <c r="H48" i="24"/>
  <c r="H45" i="24"/>
  <c r="H44" i="24"/>
  <c r="H43" i="24"/>
  <c r="H42" i="24"/>
  <c r="H41" i="24"/>
  <c r="H40" i="24"/>
  <c r="H39" i="24"/>
  <c r="H37" i="24"/>
  <c r="H36" i="24"/>
  <c r="H35" i="24"/>
  <c r="H34" i="24"/>
  <c r="H33" i="24"/>
  <c r="H32" i="24"/>
  <c r="H31" i="24"/>
  <c r="H29" i="24"/>
  <c r="H28" i="24"/>
  <c r="H27" i="24"/>
  <c r="H26" i="24"/>
  <c r="H25" i="24"/>
  <c r="H24" i="24"/>
  <c r="H23" i="24"/>
  <c r="H21" i="24"/>
  <c r="H20" i="24"/>
  <c r="H19" i="24"/>
  <c r="H18" i="24"/>
  <c r="H17" i="24"/>
  <c r="H16" i="24"/>
  <c r="H15" i="24"/>
  <c r="H13" i="24"/>
  <c r="H12" i="24"/>
  <c r="H11" i="24"/>
  <c r="H10" i="24"/>
  <c r="H9" i="24"/>
  <c r="H8" i="24"/>
  <c r="H7" i="24"/>
  <c r="H5" i="24"/>
  <c r="H4" i="24"/>
  <c r="J43" i="24"/>
  <c r="F41" i="24"/>
  <c r="J39" i="24"/>
  <c r="J35" i="24"/>
  <c r="F33" i="24"/>
  <c r="J31" i="24"/>
  <c r="J27" i="24"/>
  <c r="F25" i="24"/>
  <c r="J23" i="24"/>
  <c r="J19" i="24"/>
  <c r="F17" i="24"/>
  <c r="J15" i="24"/>
  <c r="J11" i="24"/>
  <c r="F9" i="24"/>
  <c r="J7" i="24"/>
  <c r="F12" i="25"/>
  <c r="I25" i="23" s="1"/>
  <c r="C11" i="25"/>
  <c r="J12" i="25"/>
  <c r="M25" i="23" s="1"/>
  <c r="C132" i="24"/>
  <c r="C10" i="25"/>
  <c r="H12" i="25"/>
  <c r="K25" i="23" s="1"/>
  <c r="G12" i="25"/>
  <c r="J25" i="23" s="1"/>
  <c r="K12" i="25"/>
  <c r="N25" i="23" s="1"/>
  <c r="C31" i="27"/>
  <c r="C45" i="27"/>
  <c r="C37" i="27"/>
  <c r="C63" i="27"/>
  <c r="C57" i="27"/>
  <c r="C49" i="27"/>
  <c r="C53" i="27"/>
  <c r="C23" i="27"/>
  <c r="C66" i="27"/>
  <c r="C62" i="27"/>
  <c r="C38" i="27"/>
  <c r="C26" i="27"/>
  <c r="C65" i="27"/>
  <c r="C61" i="27"/>
  <c r="C60" i="27"/>
  <c r="C52" i="27"/>
  <c r="C51" i="27"/>
  <c r="C48" i="27"/>
  <c r="C40" i="27"/>
  <c r="C39" i="27"/>
  <c r="C36" i="27"/>
  <c r="C32" i="27"/>
  <c r="C28" i="27"/>
  <c r="C25" i="27"/>
  <c r="C24" i="27"/>
  <c r="C20" i="27"/>
  <c r="C64" i="27"/>
  <c r="C41" i="27"/>
  <c r="C16" i="27"/>
  <c r="I3" i="24"/>
  <c r="H54" i="24"/>
  <c r="H51" i="24"/>
  <c r="H50" i="24"/>
  <c r="H47" i="24"/>
  <c r="H46" i="24"/>
  <c r="H38" i="24"/>
  <c r="H30" i="24"/>
  <c r="H22" i="24"/>
  <c r="H14" i="24"/>
  <c r="H6" i="24"/>
  <c r="D3" i="24"/>
  <c r="K54" i="24"/>
  <c r="K53" i="24"/>
  <c r="K52" i="24"/>
  <c r="K51" i="24"/>
  <c r="K50" i="24"/>
  <c r="K49" i="24"/>
  <c r="K48" i="24"/>
  <c r="K47" i="24"/>
  <c r="K46" i="24"/>
  <c r="K45" i="24"/>
  <c r="G44" i="24"/>
  <c r="K41" i="24"/>
  <c r="G40" i="24"/>
  <c r="K37" i="24"/>
  <c r="G36" i="24"/>
  <c r="K33" i="24"/>
  <c r="G32" i="24"/>
  <c r="K29" i="24"/>
  <c r="G28" i="24"/>
  <c r="K25" i="24"/>
  <c r="G24" i="24"/>
  <c r="K21" i="24"/>
  <c r="G20" i="24"/>
  <c r="K17" i="24"/>
  <c r="G16" i="24"/>
  <c r="K13" i="24"/>
  <c r="G12" i="24"/>
  <c r="K9" i="24"/>
  <c r="G8" i="24"/>
  <c r="K5" i="24"/>
  <c r="G4" i="24"/>
  <c r="J45" i="24"/>
  <c r="F43" i="24"/>
  <c r="J41" i="24"/>
  <c r="F39" i="24"/>
  <c r="J37" i="24"/>
  <c r="F35" i="24"/>
  <c r="J33" i="24"/>
  <c r="F31" i="24"/>
  <c r="J29" i="24"/>
  <c r="F27" i="24"/>
  <c r="J25" i="24"/>
  <c r="F23" i="24"/>
  <c r="J21" i="24"/>
  <c r="F19" i="24"/>
  <c r="J17" i="24"/>
  <c r="F15" i="24"/>
  <c r="J13" i="24"/>
  <c r="F11" i="24"/>
  <c r="J9" i="24"/>
  <c r="F7" i="24"/>
  <c r="J5" i="24"/>
  <c r="F31" i="26"/>
  <c r="F33" i="26"/>
  <c r="F35" i="26"/>
  <c r="F29" i="26"/>
  <c r="F30" i="26"/>
  <c r="F36" i="26"/>
  <c r="F32" i="26"/>
  <c r="G41" i="24"/>
  <c r="K40" i="24"/>
  <c r="G39" i="24"/>
  <c r="K38" i="24"/>
  <c r="G37" i="24"/>
  <c r="K36" i="24"/>
  <c r="G35" i="24"/>
  <c r="K34" i="24"/>
  <c r="G33" i="24"/>
  <c r="K32" i="24"/>
  <c r="G31" i="24"/>
  <c r="K30" i="24"/>
  <c r="G29" i="24"/>
  <c r="K28" i="24"/>
  <c r="G27" i="24"/>
  <c r="K26" i="24"/>
  <c r="G25" i="24"/>
  <c r="K24" i="24"/>
  <c r="G23" i="24"/>
  <c r="K22" i="24"/>
  <c r="G21" i="24"/>
  <c r="K20" i="24"/>
  <c r="G19" i="24"/>
  <c r="K18" i="24"/>
  <c r="G17" i="24"/>
  <c r="K16" i="24"/>
  <c r="G15" i="24"/>
  <c r="K14" i="24"/>
  <c r="G13" i="24"/>
  <c r="K12" i="24"/>
  <c r="G11" i="24"/>
  <c r="K10" i="24"/>
  <c r="G9" i="24"/>
  <c r="K8" i="24"/>
  <c r="G7" i="24"/>
  <c r="K6" i="24"/>
  <c r="G5" i="24"/>
  <c r="K4" i="24"/>
  <c r="C156" i="24"/>
  <c r="G45" i="24"/>
  <c r="K44" i="24"/>
  <c r="G43" i="24"/>
  <c r="K42" i="24"/>
  <c r="K3" i="24"/>
  <c r="G3" i="24"/>
  <c r="J54" i="24"/>
  <c r="F54" i="24"/>
  <c r="J53" i="24"/>
  <c r="F53" i="24"/>
  <c r="J52" i="24"/>
  <c r="C160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4" i="24"/>
  <c r="F44" i="24"/>
  <c r="J42" i="24"/>
  <c r="F42" i="24"/>
  <c r="J40" i="24"/>
  <c r="F40" i="24"/>
  <c r="J38" i="24"/>
  <c r="F38" i="24"/>
  <c r="J36" i="24"/>
  <c r="F36" i="24"/>
  <c r="J34" i="24"/>
  <c r="F34" i="24"/>
  <c r="J32" i="24"/>
  <c r="F32" i="24"/>
  <c r="J30" i="24"/>
  <c r="F30" i="24"/>
  <c r="J28" i="24"/>
  <c r="F28" i="24"/>
  <c r="J26" i="24"/>
  <c r="F26" i="24"/>
  <c r="J24" i="24"/>
  <c r="F24" i="24"/>
  <c r="J22" i="24"/>
  <c r="F22" i="24"/>
  <c r="J20" i="24"/>
  <c r="F20" i="24"/>
  <c r="J18" i="24"/>
  <c r="F18" i="24"/>
  <c r="J16" i="24"/>
  <c r="C124" i="24"/>
  <c r="F16" i="24"/>
  <c r="J14" i="24"/>
  <c r="F14" i="24"/>
  <c r="J12" i="24"/>
  <c r="F12" i="24"/>
  <c r="J10" i="24"/>
  <c r="F10" i="24"/>
  <c r="J8" i="24"/>
  <c r="F8" i="24"/>
  <c r="J6" i="24"/>
  <c r="F6" i="24"/>
  <c r="J4" i="24"/>
  <c r="F4" i="24"/>
  <c r="C94" i="24"/>
  <c r="C159" i="24"/>
  <c r="C155" i="24"/>
  <c r="C151" i="24"/>
  <c r="C146" i="24"/>
  <c r="C142" i="24"/>
  <c r="C138" i="24"/>
  <c r="C134" i="24"/>
  <c r="C131" i="24"/>
  <c r="C130" i="24"/>
  <c r="C127" i="24"/>
  <c r="C126" i="24"/>
  <c r="C123" i="24"/>
  <c r="C122" i="24"/>
  <c r="C119" i="24"/>
  <c r="C118" i="24"/>
  <c r="C144" i="24"/>
  <c r="C140" i="24"/>
  <c r="C116" i="24"/>
  <c r="C112" i="24"/>
  <c r="C158" i="24"/>
  <c r="C154" i="24"/>
  <c r="C150" i="24"/>
  <c r="C147" i="24"/>
  <c r="C143" i="24"/>
  <c r="C139" i="24"/>
  <c r="C135" i="24"/>
  <c r="C115" i="24"/>
  <c r="C114" i="24"/>
  <c r="C98" i="24"/>
  <c r="C90" i="24"/>
  <c r="C162" i="24"/>
  <c r="C152" i="24"/>
  <c r="C148" i="24"/>
  <c r="C136" i="24"/>
  <c r="C128" i="24"/>
  <c r="C120" i="24"/>
  <c r="C161" i="24"/>
  <c r="C157" i="24"/>
  <c r="C153" i="24"/>
  <c r="C149" i="24"/>
  <c r="C145" i="24"/>
  <c r="C141" i="24"/>
  <c r="C137" i="24"/>
  <c r="C133" i="24"/>
  <c r="C129" i="24"/>
  <c r="C125" i="24"/>
  <c r="C121" i="24"/>
  <c r="C117" i="24"/>
  <c r="C113" i="24"/>
  <c r="D12" i="25"/>
  <c r="G25" i="23" s="1"/>
  <c r="C111" i="24"/>
  <c r="C86" i="24"/>
  <c r="C106" i="24"/>
  <c r="C102" i="24"/>
  <c r="C83" i="24"/>
  <c r="C71" i="24"/>
  <c r="C73" i="24"/>
  <c r="C77" i="24"/>
  <c r="C81" i="24"/>
  <c r="C67" i="24"/>
  <c r="C68" i="24"/>
  <c r="C59" i="24"/>
  <c r="C63" i="24"/>
  <c r="C72" i="24"/>
  <c r="C76" i="24"/>
  <c r="C57" i="24"/>
  <c r="C61" i="24"/>
  <c r="C65" i="24"/>
  <c r="C70" i="24"/>
  <c r="C75" i="24"/>
  <c r="C79" i="24"/>
  <c r="C84" i="24"/>
  <c r="C88" i="24"/>
  <c r="C92" i="24"/>
  <c r="C96" i="24"/>
  <c r="C100" i="24"/>
  <c r="C104" i="24"/>
  <c r="C108" i="24"/>
  <c r="C62" i="24"/>
  <c r="C66" i="24"/>
  <c r="C80" i="24"/>
  <c r="C89" i="24"/>
  <c r="C93" i="24"/>
  <c r="C97" i="24"/>
  <c r="C101" i="24"/>
  <c r="C105" i="24"/>
  <c r="C60" i="24"/>
  <c r="C64" i="24"/>
  <c r="C69" i="24"/>
  <c r="C74" i="24"/>
  <c r="C78" i="24"/>
  <c r="C82" i="24"/>
  <c r="C87" i="24"/>
  <c r="C91" i="24"/>
  <c r="C95" i="24"/>
  <c r="C99" i="24"/>
  <c r="C103" i="24"/>
  <c r="C107" i="24"/>
  <c r="C85" i="24"/>
  <c r="C58" i="24"/>
  <c r="F23" i="23" l="1"/>
  <c r="F25" i="23"/>
  <c r="I10" i="23"/>
  <c r="I15" i="23" s="1"/>
  <c r="F2" i="23"/>
  <c r="D18" i="23" s="1"/>
  <c r="G8" i="23"/>
  <c r="L10" i="23"/>
  <c r="L9" i="23"/>
  <c r="M12" i="23"/>
  <c r="M13" i="23"/>
  <c r="N10" i="23"/>
  <c r="N9" i="23"/>
  <c r="N13" i="23"/>
  <c r="N12" i="23"/>
  <c r="K13" i="23"/>
  <c r="K12" i="23"/>
  <c r="F24" i="23"/>
  <c r="L12" i="23"/>
  <c r="L13" i="23"/>
  <c r="L15" i="23" s="1"/>
  <c r="M9" i="23"/>
  <c r="M10" i="23"/>
  <c r="H9" i="23"/>
  <c r="H14" i="23" s="1"/>
  <c r="H15" i="23"/>
  <c r="J9" i="23"/>
  <c r="J14" i="23" s="1"/>
  <c r="J15" i="23"/>
  <c r="K10" i="23"/>
  <c r="K9" i="23"/>
  <c r="F3" i="23"/>
  <c r="D19" i="23" s="1"/>
  <c r="G11" i="23"/>
  <c r="L10" i="7"/>
  <c r="L9" i="7"/>
  <c r="G8" i="7"/>
  <c r="F2" i="7"/>
  <c r="D18" i="7" s="1"/>
  <c r="I10" i="7"/>
  <c r="I9" i="7" s="1"/>
  <c r="H10" i="7"/>
  <c r="H15" i="7" s="1"/>
  <c r="K10" i="7"/>
  <c r="K9" i="7"/>
  <c r="N12" i="7"/>
  <c r="N13" i="7"/>
  <c r="N10" i="7"/>
  <c r="N9" i="7"/>
  <c r="F23" i="7"/>
  <c r="I13" i="7"/>
  <c r="I12" i="7" s="1"/>
  <c r="J10" i="7"/>
  <c r="J15" i="7" s="1"/>
  <c r="M12" i="7"/>
  <c r="M13" i="7"/>
  <c r="M9" i="7"/>
  <c r="M10" i="7"/>
  <c r="G11" i="7"/>
  <c r="F3" i="7"/>
  <c r="D19" i="7" s="1"/>
  <c r="G53" i="28"/>
  <c r="G54" i="28" s="1"/>
  <c r="L12" i="7"/>
  <c r="L13" i="7"/>
  <c r="K12" i="7"/>
  <c r="K13" i="7"/>
  <c r="F24" i="7"/>
  <c r="G5" i="28"/>
  <c r="I52" i="28"/>
  <c r="B3" i="28"/>
  <c r="E5" i="28"/>
  <c r="F52" i="28"/>
  <c r="C5" i="28"/>
  <c r="H52" i="28"/>
  <c r="H23" i="28"/>
  <c r="D53" i="28"/>
  <c r="D23" i="28"/>
  <c r="C53" i="28"/>
  <c r="E53" i="28"/>
  <c r="I53" i="28"/>
  <c r="J53" i="28"/>
  <c r="H53" i="28"/>
  <c r="H54" i="28" s="1"/>
  <c r="B4" i="28"/>
  <c r="D5" i="28"/>
  <c r="I5" i="28"/>
  <c r="H5" i="28"/>
  <c r="J5" i="28"/>
  <c r="F5" i="28"/>
  <c r="E23" i="28"/>
  <c r="I23" i="28"/>
  <c r="E52" i="28"/>
  <c r="D52" i="28"/>
  <c r="C23" i="28"/>
  <c r="F14" i="26"/>
  <c r="F52" i="26"/>
  <c r="F50" i="26"/>
  <c r="F56" i="26"/>
  <c r="C27" i="24"/>
  <c r="B21" i="28"/>
  <c r="F23" i="28"/>
  <c r="F53" i="28"/>
  <c r="B22" i="28"/>
  <c r="J52" i="28"/>
  <c r="G23" i="28"/>
  <c r="J23" i="28"/>
  <c r="C52" i="28"/>
  <c r="C11" i="24"/>
  <c r="C19" i="24"/>
  <c r="C39" i="24"/>
  <c r="C35" i="24"/>
  <c r="C22" i="24"/>
  <c r="C12" i="25"/>
  <c r="B5" i="25" s="1"/>
  <c r="C8" i="24"/>
  <c r="C43" i="24"/>
  <c r="C45" i="24"/>
  <c r="C53" i="24"/>
  <c r="C3" i="24"/>
  <c r="C38" i="24"/>
  <c r="C30" i="24"/>
  <c r="C21" i="24"/>
  <c r="C15" i="24"/>
  <c r="C31" i="24"/>
  <c r="C42" i="24"/>
  <c r="C26" i="24"/>
  <c r="C7" i="24"/>
  <c r="C23" i="24"/>
  <c r="C12" i="24"/>
  <c r="C20" i="24"/>
  <c r="C24" i="24"/>
  <c r="C28" i="24"/>
  <c r="C32" i="24"/>
  <c r="C36" i="24"/>
  <c r="C40" i="24"/>
  <c r="C44" i="24"/>
  <c r="C47" i="24"/>
  <c r="C49" i="24"/>
  <c r="C51" i="24"/>
  <c r="C5" i="24"/>
  <c r="C9" i="24"/>
  <c r="C13" i="24"/>
  <c r="C6" i="24"/>
  <c r="C10" i="24"/>
  <c r="C14" i="24"/>
  <c r="C18" i="24"/>
  <c r="C34" i="24"/>
  <c r="C46" i="24"/>
  <c r="C48" i="24"/>
  <c r="C50" i="24"/>
  <c r="C52" i="24"/>
  <c r="C4" i="24"/>
  <c r="C16" i="24"/>
  <c r="C54" i="24"/>
  <c r="C17" i="24"/>
  <c r="C25" i="24"/>
  <c r="C29" i="24"/>
  <c r="C33" i="24"/>
  <c r="C37" i="24"/>
  <c r="C41" i="24"/>
  <c r="F10" i="26"/>
  <c r="F16" i="26"/>
  <c r="F12" i="26"/>
  <c r="H9" i="7" l="1"/>
  <c r="H14" i="7" s="1"/>
  <c r="M15" i="23"/>
  <c r="N14" i="23"/>
  <c r="L14" i="23"/>
  <c r="I9" i="23"/>
  <c r="I14" i="23" s="1"/>
  <c r="G13" i="23"/>
  <c r="F11" i="23"/>
  <c r="M14" i="23"/>
  <c r="K14" i="23"/>
  <c r="N15" i="23"/>
  <c r="K15" i="23"/>
  <c r="G10" i="23"/>
  <c r="G9" i="23" s="1"/>
  <c r="F8" i="23"/>
  <c r="K14" i="7"/>
  <c r="M15" i="7"/>
  <c r="J9" i="7"/>
  <c r="J14" i="7" s="1"/>
  <c r="I14" i="7"/>
  <c r="G13" i="7"/>
  <c r="F13" i="7" s="1"/>
  <c r="F11" i="7"/>
  <c r="G10" i="7"/>
  <c r="G9" i="7" s="1"/>
  <c r="F8" i="7"/>
  <c r="M14" i="7"/>
  <c r="N14" i="7"/>
  <c r="L14" i="7"/>
  <c r="N15" i="7"/>
  <c r="K15" i="7"/>
  <c r="I15" i="7"/>
  <c r="L15" i="7"/>
  <c r="I54" i="28"/>
  <c r="B5" i="28"/>
  <c r="E54" i="28"/>
  <c r="D54" i="28"/>
  <c r="C54" i="28"/>
  <c r="J54" i="28"/>
  <c r="B53" i="28"/>
  <c r="B23" i="28"/>
  <c r="F54" i="28"/>
  <c r="B52" i="28"/>
  <c r="F9" i="23" l="1"/>
  <c r="G12" i="23"/>
  <c r="F12" i="23" s="1"/>
  <c r="F13" i="23"/>
  <c r="G15" i="23"/>
  <c r="F15" i="23" s="1"/>
  <c r="F10" i="23"/>
  <c r="F10" i="7"/>
  <c r="G15" i="7"/>
  <c r="F15" i="7" s="1"/>
  <c r="G12" i="7"/>
  <c r="F12" i="7" s="1"/>
  <c r="F9" i="7"/>
  <c r="B54" i="28"/>
  <c r="B2" i="16"/>
  <c r="B3" i="16"/>
  <c r="B4" i="16"/>
  <c r="B5" i="16"/>
  <c r="B6" i="16"/>
  <c r="B7" i="16"/>
  <c r="B8" i="16"/>
  <c r="B1" i="16"/>
  <c r="G14" i="23" l="1"/>
  <c r="F14" i="23" s="1"/>
  <c r="G14" i="7"/>
  <c r="F14" i="7" s="1"/>
  <c r="L14" i="12"/>
  <c r="L9" i="12"/>
  <c r="L8" i="12"/>
  <c r="L7" i="12"/>
  <c r="L6" i="12"/>
  <c r="L12" i="12" l="1"/>
  <c r="E42" i="28"/>
  <c r="F42" i="28"/>
  <c r="G42" i="28"/>
  <c r="H42" i="28"/>
  <c r="I42" i="28"/>
  <c r="J42" i="28"/>
  <c r="D42" i="28"/>
  <c r="E41" i="28"/>
  <c r="F41" i="28"/>
  <c r="G41" i="28"/>
  <c r="H41" i="28"/>
  <c r="I41" i="28"/>
  <c r="J41" i="28"/>
  <c r="D41" i="28"/>
  <c r="E19" i="6" l="1"/>
  <c r="F19" i="6"/>
  <c r="G19" i="6"/>
  <c r="D30" i="6"/>
  <c r="C17" i="14" l="1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C24" i="14"/>
  <c r="D24" i="14"/>
  <c r="E24" i="14"/>
  <c r="F24" i="14"/>
  <c r="G24" i="14"/>
  <c r="C25" i="14"/>
  <c r="D25" i="14"/>
  <c r="E25" i="14"/>
  <c r="F25" i="14"/>
  <c r="G25" i="14"/>
  <c r="C26" i="14"/>
  <c r="D26" i="14"/>
  <c r="E26" i="14"/>
  <c r="F26" i="14"/>
  <c r="G26" i="14"/>
  <c r="C27" i="14"/>
  <c r="D27" i="14"/>
  <c r="E27" i="14"/>
  <c r="F27" i="14"/>
  <c r="G27" i="14"/>
  <c r="C28" i="14"/>
  <c r="D28" i="14"/>
  <c r="E28" i="14"/>
  <c r="F28" i="14"/>
  <c r="G28" i="14"/>
  <c r="C29" i="14"/>
  <c r="D29" i="14"/>
  <c r="E29" i="14"/>
  <c r="F29" i="14"/>
  <c r="G29" i="14"/>
  <c r="C30" i="14"/>
  <c r="D30" i="14"/>
  <c r="E30" i="14"/>
  <c r="F30" i="14"/>
  <c r="G30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F42" i="14"/>
  <c r="G42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54" i="14"/>
  <c r="D54" i="14"/>
  <c r="E54" i="14"/>
  <c r="F54" i="14"/>
  <c r="G54" i="14"/>
  <c r="C55" i="14"/>
  <c r="D55" i="14"/>
  <c r="E55" i="14"/>
  <c r="F55" i="14"/>
  <c r="G55" i="14"/>
  <c r="C56" i="14"/>
  <c r="D56" i="14"/>
  <c r="E56" i="14"/>
  <c r="F56" i="14"/>
  <c r="G56" i="14"/>
  <c r="C57" i="14"/>
  <c r="D57" i="14"/>
  <c r="E57" i="14"/>
  <c r="F57" i="14"/>
  <c r="G57" i="14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E64" i="14"/>
  <c r="F64" i="14"/>
  <c r="G64" i="14"/>
  <c r="C65" i="14"/>
  <c r="D65" i="14"/>
  <c r="E65" i="14"/>
  <c r="F65" i="14"/>
  <c r="G65" i="14"/>
  <c r="C66" i="14"/>
  <c r="D66" i="14"/>
  <c r="E66" i="14"/>
  <c r="F66" i="14"/>
  <c r="G66" i="14"/>
  <c r="C67" i="14"/>
  <c r="D67" i="14"/>
  <c r="E67" i="14"/>
  <c r="F67" i="14"/>
  <c r="G67" i="14"/>
  <c r="C68" i="14"/>
  <c r="D68" i="14"/>
  <c r="E68" i="14"/>
  <c r="F68" i="14"/>
  <c r="G68" i="14"/>
  <c r="C69" i="14"/>
  <c r="D69" i="14"/>
  <c r="E69" i="14"/>
  <c r="F69" i="14"/>
  <c r="G69" i="14"/>
  <c r="C70" i="14"/>
  <c r="D70" i="14"/>
  <c r="E70" i="14"/>
  <c r="F70" i="14"/>
  <c r="G70" i="14"/>
  <c r="C71" i="14"/>
  <c r="D71" i="14"/>
  <c r="E71" i="14"/>
  <c r="F71" i="14"/>
  <c r="G71" i="14"/>
  <c r="C72" i="14"/>
  <c r="D72" i="14"/>
  <c r="E72" i="14"/>
  <c r="F72" i="14"/>
  <c r="G72" i="14"/>
  <c r="C73" i="14"/>
  <c r="D73" i="14"/>
  <c r="E73" i="14"/>
  <c r="F73" i="14"/>
  <c r="G73" i="14"/>
  <c r="C74" i="14"/>
  <c r="D74" i="14"/>
  <c r="E74" i="14"/>
  <c r="F74" i="14"/>
  <c r="G74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84" i="14"/>
  <c r="D84" i="14"/>
  <c r="E84" i="14"/>
  <c r="F84" i="14"/>
  <c r="G84" i="14"/>
  <c r="C85" i="14"/>
  <c r="D85" i="14"/>
  <c r="E85" i="14"/>
  <c r="F85" i="14"/>
  <c r="G85" i="14"/>
  <c r="C86" i="14"/>
  <c r="D86" i="14"/>
  <c r="E86" i="14"/>
  <c r="F86" i="14"/>
  <c r="G86" i="14"/>
  <c r="C87" i="14"/>
  <c r="D87" i="14"/>
  <c r="E87" i="14"/>
  <c r="F87" i="14"/>
  <c r="G87" i="14"/>
  <c r="C88" i="14"/>
  <c r="D88" i="14"/>
  <c r="E88" i="14"/>
  <c r="F88" i="14"/>
  <c r="G88" i="14"/>
  <c r="C89" i="14"/>
  <c r="D89" i="14"/>
  <c r="E89" i="14"/>
  <c r="F89" i="14"/>
  <c r="G89" i="14"/>
  <c r="C90" i="14"/>
  <c r="D90" i="14"/>
  <c r="E90" i="14"/>
  <c r="F90" i="14"/>
  <c r="G90" i="14"/>
  <c r="C91" i="14"/>
  <c r="D91" i="14"/>
  <c r="E91" i="14"/>
  <c r="F91" i="14"/>
  <c r="G91" i="14"/>
  <c r="C92" i="14"/>
  <c r="D92" i="14"/>
  <c r="E92" i="14"/>
  <c r="F92" i="14"/>
  <c r="G92" i="14"/>
  <c r="C93" i="14"/>
  <c r="D93" i="14"/>
  <c r="E93" i="14"/>
  <c r="F93" i="14"/>
  <c r="G93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103" i="14"/>
  <c r="D103" i="14"/>
  <c r="E103" i="14"/>
  <c r="F103" i="14"/>
  <c r="G103" i="14"/>
  <c r="C104" i="14"/>
  <c r="D104" i="14"/>
  <c r="E104" i="14"/>
  <c r="F104" i="14"/>
  <c r="G104" i="14"/>
  <c r="C105" i="14"/>
  <c r="D105" i="14"/>
  <c r="E105" i="14"/>
  <c r="F105" i="14"/>
  <c r="G105" i="14"/>
  <c r="C106" i="14"/>
  <c r="D106" i="14"/>
  <c r="E106" i="14"/>
  <c r="F106" i="14"/>
  <c r="G106" i="14"/>
  <c r="C107" i="14"/>
  <c r="D107" i="14"/>
  <c r="E107" i="14"/>
  <c r="F107" i="14"/>
  <c r="G107" i="14"/>
  <c r="C108" i="14"/>
  <c r="D108" i="14"/>
  <c r="E108" i="14"/>
  <c r="F108" i="14"/>
  <c r="G108" i="14"/>
  <c r="C109" i="14"/>
  <c r="D109" i="14"/>
  <c r="E109" i="14"/>
  <c r="F109" i="14"/>
  <c r="G109" i="14"/>
  <c r="C110" i="14"/>
  <c r="D110" i="14"/>
  <c r="E110" i="14"/>
  <c r="F110" i="14"/>
  <c r="G110" i="14"/>
  <c r="C111" i="14"/>
  <c r="D111" i="14"/>
  <c r="E111" i="14"/>
  <c r="F111" i="14"/>
  <c r="G111" i="14"/>
  <c r="C112" i="14"/>
  <c r="D112" i="14"/>
  <c r="E112" i="14"/>
  <c r="F112" i="14"/>
  <c r="G112" i="14"/>
  <c r="C113" i="14"/>
  <c r="D113" i="14"/>
  <c r="E113" i="14"/>
  <c r="F113" i="14"/>
  <c r="G113" i="14"/>
  <c r="C114" i="14"/>
  <c r="D114" i="14"/>
  <c r="E114" i="14"/>
  <c r="F114" i="14"/>
  <c r="G114" i="14"/>
  <c r="C115" i="14"/>
  <c r="D115" i="14"/>
  <c r="E115" i="14"/>
  <c r="F115" i="14"/>
  <c r="G115" i="14"/>
  <c r="D16" i="14"/>
  <c r="E16" i="14"/>
  <c r="F16" i="14"/>
  <c r="G16" i="14"/>
  <c r="C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P12" i="14"/>
  <c r="O12" i="14"/>
  <c r="N12" i="14"/>
  <c r="M12" i="14"/>
  <c r="L12" i="14"/>
  <c r="K12" i="14"/>
  <c r="J12" i="14"/>
  <c r="D3" i="14"/>
  <c r="D2" i="14"/>
  <c r="L8" i="14" l="1"/>
  <c r="I9" i="14"/>
  <c r="N6" i="14"/>
  <c r="O9" i="14"/>
  <c r="K7" i="14"/>
  <c r="K9" i="14"/>
  <c r="P6" i="14"/>
  <c r="M7" i="14"/>
  <c r="N8" i="14"/>
  <c r="J6" i="14"/>
  <c r="O7" i="14"/>
  <c r="P8" i="14"/>
  <c r="M9" i="14"/>
  <c r="L6" i="14"/>
  <c r="J8" i="14"/>
  <c r="N9" i="14"/>
  <c r="M6" i="14"/>
  <c r="J7" i="14"/>
  <c r="N7" i="14"/>
  <c r="K8" i="14"/>
  <c r="O8" i="14"/>
  <c r="L9" i="14"/>
  <c r="P9" i="14"/>
  <c r="K6" i="14"/>
  <c r="O6" i="14"/>
  <c r="L7" i="14"/>
  <c r="P7" i="14"/>
  <c r="M8" i="14"/>
  <c r="J9" i="14"/>
  <c r="L47" i="13"/>
  <c r="G47" i="13"/>
  <c r="L46" i="13"/>
  <c r="G46" i="13"/>
  <c r="L45" i="13"/>
  <c r="G45" i="13"/>
  <c r="L44" i="13"/>
  <c r="G44" i="13"/>
  <c r="L43" i="13"/>
  <c r="G43" i="13"/>
  <c r="L42" i="13"/>
  <c r="G42" i="13"/>
  <c r="L41" i="13"/>
  <c r="G41" i="13"/>
  <c r="L40" i="13"/>
  <c r="G40" i="13"/>
  <c r="L39" i="13"/>
  <c r="G39" i="13"/>
  <c r="L38" i="13"/>
  <c r="G38" i="13"/>
  <c r="L37" i="13"/>
  <c r="G37" i="13"/>
  <c r="L36" i="13"/>
  <c r="G36" i="13"/>
  <c r="L35" i="13"/>
  <c r="G35" i="13"/>
  <c r="L34" i="13"/>
  <c r="G34" i="13"/>
  <c r="L33" i="13"/>
  <c r="G33" i="13"/>
  <c r="L32" i="13"/>
  <c r="G32" i="13"/>
  <c r="L31" i="13"/>
  <c r="G31" i="13"/>
  <c r="L30" i="13"/>
  <c r="G30" i="13"/>
  <c r="L29" i="13"/>
  <c r="G29" i="13"/>
  <c r="L28" i="13"/>
  <c r="G28" i="13"/>
  <c r="L27" i="13"/>
  <c r="G27" i="13"/>
  <c r="L26" i="13"/>
  <c r="G26" i="13"/>
  <c r="L25" i="13"/>
  <c r="G25" i="13"/>
  <c r="L24" i="13"/>
  <c r="G24" i="13"/>
  <c r="L23" i="13"/>
  <c r="G23" i="13"/>
  <c r="L22" i="13"/>
  <c r="G22" i="13"/>
  <c r="L21" i="13"/>
  <c r="G21" i="13"/>
  <c r="L20" i="13"/>
  <c r="G20" i="13"/>
  <c r="L19" i="13"/>
  <c r="G19" i="13"/>
  <c r="L18" i="13"/>
  <c r="G18" i="13"/>
  <c r="L17" i="13"/>
  <c r="G17" i="13"/>
  <c r="L16" i="13"/>
  <c r="G16" i="13"/>
  <c r="L15" i="13"/>
  <c r="G15" i="13"/>
  <c r="L14" i="13"/>
  <c r="G14" i="13"/>
  <c r="L13" i="13"/>
  <c r="G13" i="13"/>
  <c r="K9" i="13"/>
  <c r="J9" i="13"/>
  <c r="F9" i="13"/>
  <c r="E9" i="13"/>
  <c r="B3" i="13"/>
  <c r="B2" i="13"/>
  <c r="N2" i="12"/>
  <c r="L9" i="13" l="1"/>
  <c r="F10" i="13"/>
  <c r="G9" i="13"/>
  <c r="P10" i="14"/>
  <c r="N10" i="14"/>
  <c r="L10" i="14"/>
  <c r="J10" i="14"/>
  <c r="H9" i="14"/>
  <c r="O10" i="14"/>
  <c r="M10" i="14"/>
  <c r="K10" i="14"/>
  <c r="D3" i="12"/>
  <c r="D2" i="12"/>
  <c r="O117" i="12"/>
  <c r="I117" i="12" s="1"/>
  <c r="O116" i="12"/>
  <c r="I116" i="12" s="1"/>
  <c r="O115" i="12"/>
  <c r="I115" i="12" s="1"/>
  <c r="O114" i="12"/>
  <c r="I114" i="12" s="1"/>
  <c r="O113" i="12"/>
  <c r="I113" i="12" s="1"/>
  <c r="O112" i="12"/>
  <c r="I112" i="12" s="1"/>
  <c r="O111" i="12"/>
  <c r="I111" i="12" s="1"/>
  <c r="O110" i="12"/>
  <c r="I110" i="12" s="1"/>
  <c r="O109" i="12"/>
  <c r="I109" i="12" s="1"/>
  <c r="O108" i="12"/>
  <c r="I108" i="12" s="1"/>
  <c r="O107" i="12"/>
  <c r="I107" i="12" s="1"/>
  <c r="O106" i="12"/>
  <c r="I106" i="12" s="1"/>
  <c r="O105" i="12"/>
  <c r="I105" i="12" s="1"/>
  <c r="O104" i="12"/>
  <c r="I104" i="12" s="1"/>
  <c r="O103" i="12"/>
  <c r="I103" i="12" s="1"/>
  <c r="O102" i="12"/>
  <c r="I102" i="12" s="1"/>
  <c r="O101" i="12"/>
  <c r="I101" i="12" s="1"/>
  <c r="O100" i="12"/>
  <c r="I100" i="12" s="1"/>
  <c r="O99" i="12"/>
  <c r="I99" i="12" s="1"/>
  <c r="O98" i="12"/>
  <c r="I98" i="12" s="1"/>
  <c r="O97" i="12"/>
  <c r="I97" i="12" s="1"/>
  <c r="O96" i="12"/>
  <c r="I96" i="12" s="1"/>
  <c r="O95" i="12"/>
  <c r="I95" i="12" s="1"/>
  <c r="O94" i="12"/>
  <c r="I94" i="12" s="1"/>
  <c r="O93" i="12"/>
  <c r="I93" i="12" s="1"/>
  <c r="O92" i="12"/>
  <c r="I92" i="12" s="1"/>
  <c r="O91" i="12"/>
  <c r="I91" i="12" s="1"/>
  <c r="O90" i="12"/>
  <c r="I90" i="12" s="1"/>
  <c r="O89" i="12"/>
  <c r="I89" i="12" s="1"/>
  <c r="O88" i="12"/>
  <c r="I88" i="12" s="1"/>
  <c r="O87" i="12"/>
  <c r="I87" i="12" s="1"/>
  <c r="O86" i="12"/>
  <c r="I86" i="12" s="1"/>
  <c r="O85" i="12"/>
  <c r="I85" i="12" s="1"/>
  <c r="O84" i="12"/>
  <c r="I84" i="12" s="1"/>
  <c r="O83" i="12"/>
  <c r="I83" i="12" s="1"/>
  <c r="O82" i="12"/>
  <c r="I82" i="12" s="1"/>
  <c r="O81" i="12"/>
  <c r="I81" i="12" s="1"/>
  <c r="O80" i="12"/>
  <c r="I80" i="12" s="1"/>
  <c r="O79" i="12"/>
  <c r="I79" i="12" s="1"/>
  <c r="O78" i="12"/>
  <c r="I78" i="12" s="1"/>
  <c r="O77" i="12"/>
  <c r="O76" i="12"/>
  <c r="O75" i="12"/>
  <c r="I75" i="12" s="1"/>
  <c r="O74" i="12"/>
  <c r="O73" i="12"/>
  <c r="I73" i="12" s="1"/>
  <c r="O72" i="12"/>
  <c r="I72" i="12" s="1"/>
  <c r="O71" i="12"/>
  <c r="I71" i="12" s="1"/>
  <c r="O70" i="12"/>
  <c r="I70" i="12" s="1"/>
  <c r="O69" i="12"/>
  <c r="I69" i="12" s="1"/>
  <c r="O68" i="12"/>
  <c r="I68" i="12" s="1"/>
  <c r="O67" i="12"/>
  <c r="I67" i="12" s="1"/>
  <c r="O66" i="12"/>
  <c r="I66" i="12" s="1"/>
  <c r="O65" i="12"/>
  <c r="O64" i="12"/>
  <c r="O63" i="12"/>
  <c r="O62" i="12"/>
  <c r="I62" i="12" s="1"/>
  <c r="O61" i="12"/>
  <c r="I61" i="12" s="1"/>
  <c r="O60" i="12"/>
  <c r="I60" i="12" s="1"/>
  <c r="O59" i="12"/>
  <c r="I59" i="12" s="1"/>
  <c r="O58" i="12"/>
  <c r="I58" i="12" s="1"/>
  <c r="O57" i="12"/>
  <c r="I57" i="12" s="1"/>
  <c r="O56" i="12"/>
  <c r="I56" i="12" s="1"/>
  <c r="O55" i="12"/>
  <c r="I55" i="12" s="1"/>
  <c r="O54" i="12"/>
  <c r="I54" i="12" s="1"/>
  <c r="O53" i="12"/>
  <c r="I53" i="12" s="1"/>
  <c r="W14" i="12"/>
  <c r="V14" i="12"/>
  <c r="U14" i="12"/>
  <c r="T14" i="12"/>
  <c r="S14" i="12"/>
  <c r="R14" i="12"/>
  <c r="Q14" i="12"/>
  <c r="M14" i="12"/>
  <c r="K14" i="12"/>
  <c r="C42" i="28"/>
  <c r="M9" i="12"/>
  <c r="K9" i="12"/>
  <c r="M8" i="12"/>
  <c r="K8" i="12"/>
  <c r="J40" i="28"/>
  <c r="J46" i="28" s="1"/>
  <c r="I40" i="28"/>
  <c r="I46" i="28" s="1"/>
  <c r="H40" i="28"/>
  <c r="H46" i="28" s="1"/>
  <c r="G40" i="28"/>
  <c r="G46" i="28" s="1"/>
  <c r="F40" i="28"/>
  <c r="F46" i="28" s="1"/>
  <c r="E40" i="28"/>
  <c r="E46" i="28" s="1"/>
  <c r="D40" i="28"/>
  <c r="D46" i="28" s="1"/>
  <c r="M7" i="12"/>
  <c r="K7" i="12"/>
  <c r="J39" i="28"/>
  <c r="I39" i="28"/>
  <c r="H39" i="28"/>
  <c r="G39" i="28"/>
  <c r="F39" i="28"/>
  <c r="E39" i="28"/>
  <c r="D39" i="28"/>
  <c r="M6" i="12"/>
  <c r="K6" i="12"/>
  <c r="D45" i="28" l="1"/>
  <c r="D47" i="28"/>
  <c r="H45" i="28"/>
  <c r="H47" i="28"/>
  <c r="I45" i="28"/>
  <c r="I47" i="28"/>
  <c r="F45" i="28"/>
  <c r="F47" i="28"/>
  <c r="J45" i="28"/>
  <c r="J47" i="28"/>
  <c r="E45" i="28"/>
  <c r="E47" i="28"/>
  <c r="G45" i="28"/>
  <c r="G47" i="28"/>
  <c r="K12" i="12"/>
  <c r="D16" i="16" s="1"/>
  <c r="M12" i="12"/>
  <c r="L6" i="13"/>
  <c r="M6" i="13" s="1"/>
  <c r="G6" i="13"/>
  <c r="H6" i="13" s="1"/>
  <c r="I74" i="12"/>
  <c r="I64" i="12"/>
  <c r="I76" i="12"/>
  <c r="I65" i="12"/>
  <c r="I77" i="12"/>
  <c r="I63" i="12"/>
  <c r="B42" i="28"/>
  <c r="N88" i="12"/>
  <c r="J88" i="12"/>
  <c r="N92" i="12"/>
  <c r="J92" i="12"/>
  <c r="N96" i="12"/>
  <c r="J96" i="12"/>
  <c r="N100" i="12"/>
  <c r="J100" i="12"/>
  <c r="N104" i="12"/>
  <c r="J104" i="12"/>
  <c r="N108" i="12"/>
  <c r="J108" i="12"/>
  <c r="N112" i="12"/>
  <c r="J112" i="12"/>
  <c r="N116" i="12"/>
  <c r="J116" i="12"/>
  <c r="N89" i="12"/>
  <c r="J89" i="12"/>
  <c r="N93" i="12"/>
  <c r="J93" i="12"/>
  <c r="N97" i="12"/>
  <c r="J97" i="12"/>
  <c r="N101" i="12"/>
  <c r="J101" i="12"/>
  <c r="N105" i="12"/>
  <c r="J105" i="12"/>
  <c r="N109" i="12"/>
  <c r="J109" i="12"/>
  <c r="N113" i="12"/>
  <c r="J113" i="12"/>
  <c r="N117" i="12"/>
  <c r="J117" i="12"/>
  <c r="N90" i="12"/>
  <c r="J90" i="12"/>
  <c r="N94" i="12"/>
  <c r="J94" i="12"/>
  <c r="N98" i="12"/>
  <c r="J98" i="12"/>
  <c r="N102" i="12"/>
  <c r="J102" i="12"/>
  <c r="N106" i="12"/>
  <c r="J106" i="12"/>
  <c r="N110" i="12"/>
  <c r="J110" i="12"/>
  <c r="N114" i="12"/>
  <c r="J114" i="12"/>
  <c r="N87" i="12"/>
  <c r="J87" i="12"/>
  <c r="N91" i="12"/>
  <c r="J91" i="12"/>
  <c r="N95" i="12"/>
  <c r="J95" i="12"/>
  <c r="N99" i="12"/>
  <c r="J99" i="12"/>
  <c r="N103" i="12"/>
  <c r="J103" i="12"/>
  <c r="N107" i="12"/>
  <c r="J107" i="12"/>
  <c r="N111" i="12"/>
  <c r="J111" i="12"/>
  <c r="N115" i="12"/>
  <c r="J115" i="12"/>
  <c r="N54" i="12"/>
  <c r="J54" i="12"/>
  <c r="N58" i="12"/>
  <c r="J58" i="12"/>
  <c r="N62" i="12"/>
  <c r="J62" i="12"/>
  <c r="N66" i="12"/>
  <c r="J66" i="12"/>
  <c r="N70" i="12"/>
  <c r="J70" i="12"/>
  <c r="N74" i="12"/>
  <c r="J74" i="12"/>
  <c r="N78" i="12"/>
  <c r="J78" i="12"/>
  <c r="N82" i="12"/>
  <c r="J82" i="12"/>
  <c r="N86" i="12"/>
  <c r="J86" i="12"/>
  <c r="N56" i="12"/>
  <c r="J56" i="12"/>
  <c r="N60" i="12"/>
  <c r="J60" i="12"/>
  <c r="N64" i="12"/>
  <c r="J64" i="12"/>
  <c r="N68" i="12"/>
  <c r="J68" i="12"/>
  <c r="N72" i="12"/>
  <c r="J72" i="12"/>
  <c r="N76" i="12"/>
  <c r="J76" i="12"/>
  <c r="N80" i="12"/>
  <c r="J80" i="12"/>
  <c r="N84" i="12"/>
  <c r="J84" i="12"/>
  <c r="N53" i="12"/>
  <c r="J53" i="12"/>
  <c r="N57" i="12"/>
  <c r="J57" i="12"/>
  <c r="N61" i="12"/>
  <c r="J61" i="12"/>
  <c r="N65" i="12"/>
  <c r="J65" i="12"/>
  <c r="N69" i="12"/>
  <c r="J69" i="12"/>
  <c r="N73" i="12"/>
  <c r="J73" i="12"/>
  <c r="N77" i="12"/>
  <c r="J77" i="12"/>
  <c r="N81" i="12"/>
  <c r="J81" i="12"/>
  <c r="N85" i="12"/>
  <c r="J85" i="12"/>
  <c r="N55" i="12"/>
  <c r="J55" i="12"/>
  <c r="N59" i="12"/>
  <c r="J59" i="12"/>
  <c r="N63" i="12"/>
  <c r="J63" i="12"/>
  <c r="N67" i="12"/>
  <c r="J67" i="12"/>
  <c r="N71" i="12"/>
  <c r="J71" i="12"/>
  <c r="N75" i="12"/>
  <c r="J75" i="12"/>
  <c r="N79" i="12"/>
  <c r="J79" i="12"/>
  <c r="N83" i="12"/>
  <c r="J83" i="12"/>
  <c r="O9" i="12"/>
  <c r="K3" i="12" l="1"/>
  <c r="J6" i="3"/>
  <c r="J6" i="25"/>
  <c r="I6" i="25"/>
  <c r="I6" i="3"/>
  <c r="G6" i="25"/>
  <c r="G6" i="3"/>
  <c r="H6" i="25"/>
  <c r="H6" i="3"/>
  <c r="K6" i="25"/>
  <c r="K6" i="3"/>
  <c r="E6" i="25"/>
  <c r="E6" i="3"/>
  <c r="F6" i="25"/>
  <c r="F6" i="3"/>
  <c r="C46" i="27"/>
  <c r="C33" i="27"/>
  <c r="C54" i="27"/>
  <c r="C59" i="27"/>
  <c r="C21" i="27"/>
  <c r="C43" i="27"/>
  <c r="C56" i="27"/>
  <c r="C34" i="27"/>
  <c r="C55" i="27"/>
  <c r="K5" i="27"/>
  <c r="F5" i="27"/>
  <c r="I5" i="27"/>
  <c r="G5" i="27"/>
  <c r="H5" i="27"/>
  <c r="J5" i="27"/>
  <c r="E5" i="27"/>
  <c r="C11" i="2"/>
  <c r="C12" i="2"/>
  <c r="C14" i="2"/>
  <c r="C10" i="2"/>
  <c r="K9" i="11" l="1"/>
  <c r="J9" i="11"/>
  <c r="G14" i="11" l="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13" i="11"/>
  <c r="E9" i="11"/>
  <c r="F9" i="11"/>
  <c r="F10" i="11" l="1"/>
  <c r="L9" i="11"/>
  <c r="L6" i="11" s="1"/>
  <c r="M6" i="11" s="1"/>
  <c r="B3" i="11"/>
  <c r="B2" i="11"/>
  <c r="G9" i="11" l="1"/>
  <c r="G6" i="11" s="1"/>
  <c r="H6" i="11" s="1"/>
  <c r="I9" i="28" l="1"/>
  <c r="J10" i="28"/>
  <c r="I10" i="28"/>
  <c r="H10" i="28"/>
  <c r="G10" i="28"/>
  <c r="F10" i="28"/>
  <c r="E10" i="28"/>
  <c r="E60" i="28" s="1"/>
  <c r="D10" i="28"/>
  <c r="D60" i="28" s="1"/>
  <c r="C10" i="28"/>
  <c r="C60" i="28" s="1"/>
  <c r="J9" i="28"/>
  <c r="H9" i="28"/>
  <c r="G9" i="28"/>
  <c r="F9" i="28"/>
  <c r="E9" i="28"/>
  <c r="E59" i="28" s="1"/>
  <c r="D9" i="28"/>
  <c r="D59" i="28" s="1"/>
  <c r="C9" i="28"/>
  <c r="C59" i="28" s="1"/>
  <c r="I12" i="28" l="1"/>
  <c r="I62" i="28" s="1"/>
  <c r="H11" i="28"/>
  <c r="H61" i="28" s="1"/>
  <c r="H12" i="28"/>
  <c r="H62" i="28" s="1"/>
  <c r="I11" i="28"/>
  <c r="I61" i="28" s="1"/>
  <c r="J11" i="28"/>
  <c r="J61" i="28" s="1"/>
  <c r="J12" i="28"/>
  <c r="J62" i="28" s="1"/>
  <c r="C12" i="28"/>
  <c r="C14" i="28" s="1"/>
  <c r="D11" i="28"/>
  <c r="D13" i="28" s="1"/>
  <c r="D12" i="28"/>
  <c r="D14" i="28" s="1"/>
  <c r="B9" i="28"/>
  <c r="B10" i="28"/>
  <c r="E5" i="3"/>
  <c r="I5" i="3"/>
  <c r="K5" i="3"/>
  <c r="J5" i="3"/>
  <c r="J14" i="28" l="1"/>
  <c r="I13" i="28"/>
  <c r="H13" i="28"/>
  <c r="J13" i="28"/>
  <c r="I14" i="28"/>
  <c r="H14" i="28"/>
  <c r="C11" i="28"/>
  <c r="C13" i="28" s="1"/>
  <c r="D15" i="28"/>
  <c r="D16" i="28" s="1"/>
  <c r="D5" i="3"/>
  <c r="J15" i="28" l="1"/>
  <c r="J17" i="28" s="1"/>
  <c r="H15" i="28"/>
  <c r="H16" i="28" s="1"/>
  <c r="I15" i="28"/>
  <c r="I16" i="28" s="1"/>
  <c r="C15" i="28"/>
  <c r="C16" i="28" s="1"/>
  <c r="D17" i="28"/>
  <c r="J16" i="28" l="1"/>
  <c r="I17" i="28"/>
  <c r="H17" i="28"/>
  <c r="C17" i="28"/>
  <c r="C4" i="6"/>
  <c r="H33" i="6"/>
  <c r="H31" i="6"/>
  <c r="H29" i="6"/>
  <c r="H28" i="6"/>
  <c r="H27" i="6"/>
  <c r="H26" i="6"/>
  <c r="H25" i="6"/>
  <c r="H24" i="6"/>
  <c r="H23" i="6"/>
  <c r="H22" i="6"/>
  <c r="H21" i="6"/>
  <c r="H20" i="6"/>
  <c r="G30" i="6"/>
  <c r="G32" i="6" s="1"/>
  <c r="F30" i="6"/>
  <c r="F32" i="6" s="1"/>
  <c r="E30" i="6"/>
  <c r="E32" i="6" s="1"/>
  <c r="D32" i="6"/>
  <c r="H18" i="6"/>
  <c r="H17" i="6"/>
  <c r="H16" i="6"/>
  <c r="H15" i="6"/>
  <c r="H14" i="6"/>
  <c r="H13" i="6"/>
  <c r="H12" i="6"/>
  <c r="H11" i="6"/>
  <c r="H19" i="6" l="1"/>
  <c r="H30" i="6" s="1"/>
  <c r="H32" i="6" s="1"/>
  <c r="C18" i="3" l="1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15" i="3" l="1"/>
  <c r="C2" i="3"/>
  <c r="C16" i="3" l="1"/>
  <c r="K12" i="3" l="1"/>
  <c r="N25" i="7" s="1"/>
  <c r="I12" i="3"/>
  <c r="L25" i="7" s="1"/>
  <c r="J12" i="3"/>
  <c r="M25" i="7" s="1"/>
  <c r="H12" i="3"/>
  <c r="K25" i="7" s="1"/>
  <c r="F12" i="3"/>
  <c r="I25" i="7" s="1"/>
  <c r="D12" i="3"/>
  <c r="G25" i="7" s="1"/>
  <c r="C11" i="3"/>
  <c r="C17" i="3"/>
  <c r="T2" i="12" l="1"/>
  <c r="M2" i="14"/>
  <c r="V2" i="12"/>
  <c r="O2" i="14"/>
  <c r="P2" i="12"/>
  <c r="I2" i="14"/>
  <c r="U2" i="12"/>
  <c r="N2" i="14"/>
  <c r="R2" i="12"/>
  <c r="K2" i="14"/>
  <c r="W2" i="12"/>
  <c r="P2" i="14"/>
  <c r="G12" i="3"/>
  <c r="J25" i="7" s="1"/>
  <c r="E12" i="3"/>
  <c r="H25" i="7" s="1"/>
  <c r="C10" i="3"/>
  <c r="F25" i="7" l="1"/>
  <c r="Q2" i="12"/>
  <c r="J2" i="14"/>
  <c r="S2" i="12"/>
  <c r="L2" i="14"/>
  <c r="C12" i="3"/>
  <c r="B5" i="3" s="1"/>
  <c r="J31" i="28" l="1"/>
  <c r="J63" i="28" s="1"/>
  <c r="H59" i="28"/>
  <c r="J60" i="28"/>
  <c r="I32" i="28"/>
  <c r="I64" i="28" s="1"/>
  <c r="F13" i="26"/>
  <c r="F53" i="26"/>
  <c r="F55" i="26" l="1"/>
  <c r="J32" i="28"/>
  <c r="J64" i="28" s="1"/>
  <c r="J65" i="28" s="1"/>
  <c r="F49" i="26"/>
  <c r="F9" i="26"/>
  <c r="F15" i="26"/>
  <c r="H32" i="28"/>
  <c r="H64" i="28" s="1"/>
  <c r="F11" i="26"/>
  <c r="F51" i="26"/>
  <c r="I60" i="28"/>
  <c r="H31" i="28"/>
  <c r="H63" i="28" s="1"/>
  <c r="I31" i="28"/>
  <c r="I63" i="28" s="1"/>
  <c r="I65" i="28" s="1"/>
  <c r="I59" i="28"/>
  <c r="J59" i="28"/>
  <c r="J33" i="28" l="1"/>
  <c r="J34" i="28" s="1"/>
  <c r="K5" i="25"/>
  <c r="I5" i="25"/>
  <c r="H65" i="28"/>
  <c r="H60" i="28"/>
  <c r="J5" i="25"/>
  <c r="H33" i="28"/>
  <c r="H34" i="28" s="1"/>
  <c r="I33" i="28"/>
  <c r="I34" i="28" s="1"/>
  <c r="J35" i="28" l="1"/>
  <c r="H35" i="28"/>
  <c r="I35" i="28"/>
  <c r="H48" i="14"/>
  <c r="H44" i="14"/>
  <c r="H40" i="14"/>
  <c r="H36" i="14"/>
  <c r="H32" i="14"/>
  <c r="H28" i="14"/>
  <c r="H24" i="14"/>
  <c r="H20" i="14"/>
  <c r="I7" i="14"/>
  <c r="H7" i="14" s="1"/>
  <c r="H50" i="14"/>
  <c r="H46" i="14"/>
  <c r="H42" i="14"/>
  <c r="H38" i="14"/>
  <c r="H34" i="14"/>
  <c r="H30" i="14"/>
  <c r="H26" i="14"/>
  <c r="H22" i="14"/>
  <c r="I12" i="14"/>
  <c r="H49" i="14"/>
  <c r="H47" i="14"/>
  <c r="H45" i="14"/>
  <c r="H43" i="14"/>
  <c r="H41" i="14"/>
  <c r="H39" i="14"/>
  <c r="H37" i="14"/>
  <c r="H35" i="14"/>
  <c r="H33" i="14"/>
  <c r="H31" i="14"/>
  <c r="H29" i="14"/>
  <c r="H27" i="14"/>
  <c r="H25" i="14"/>
  <c r="H23" i="14"/>
  <c r="H21" i="14"/>
  <c r="H19" i="14"/>
  <c r="H17" i="14"/>
  <c r="H18" i="14"/>
  <c r="I8" i="14"/>
  <c r="H8" i="14" s="1"/>
  <c r="H16" i="14"/>
  <c r="I6" i="14"/>
  <c r="I10" i="14" l="1"/>
  <c r="H12" i="14"/>
  <c r="H6" i="14"/>
  <c r="H10" i="14" s="1"/>
  <c r="D18" i="16" s="1"/>
  <c r="D20" i="16" s="1"/>
  <c r="P14" i="12"/>
  <c r="O49" i="12"/>
  <c r="J49" i="12" s="1"/>
  <c r="O47" i="12"/>
  <c r="N47" i="12" s="1"/>
  <c r="O45" i="12"/>
  <c r="J45" i="12" s="1"/>
  <c r="O43" i="12"/>
  <c r="N43" i="12" s="1"/>
  <c r="O41" i="12"/>
  <c r="J41" i="12" s="1"/>
  <c r="O39" i="12"/>
  <c r="N39" i="12" s="1"/>
  <c r="O37" i="12"/>
  <c r="J37" i="12" s="1"/>
  <c r="O35" i="12"/>
  <c r="N35" i="12" s="1"/>
  <c r="O29" i="12"/>
  <c r="J29" i="12" s="1"/>
  <c r="O27" i="12"/>
  <c r="I27" i="12" s="1"/>
  <c r="O52" i="12"/>
  <c r="N52" i="12" s="1"/>
  <c r="O48" i="12"/>
  <c r="N48" i="12" s="1"/>
  <c r="O46" i="12"/>
  <c r="J46" i="12" s="1"/>
  <c r="O42" i="12"/>
  <c r="J42" i="12" s="1"/>
  <c r="O40" i="12"/>
  <c r="N40" i="12" s="1"/>
  <c r="O38" i="12"/>
  <c r="J38" i="12" s="1"/>
  <c r="O36" i="12"/>
  <c r="N36" i="12" s="1"/>
  <c r="O34" i="12"/>
  <c r="J34" i="12" s="1"/>
  <c r="O32" i="12"/>
  <c r="N32" i="12" s="1"/>
  <c r="O24" i="12"/>
  <c r="N24" i="12" s="1"/>
  <c r="C17" i="27"/>
  <c r="O23" i="12"/>
  <c r="N23" i="12" s="1"/>
  <c r="D15" i="27"/>
  <c r="O30" i="12"/>
  <c r="J30" i="12" s="1"/>
  <c r="C50" i="27"/>
  <c r="O44" i="12"/>
  <c r="N44" i="12" s="1"/>
  <c r="C58" i="27"/>
  <c r="O31" i="12"/>
  <c r="N31" i="12" s="1"/>
  <c r="C30" i="27"/>
  <c r="O25" i="12"/>
  <c r="J25" i="12" s="1"/>
  <c r="C18" i="27"/>
  <c r="O26" i="12"/>
  <c r="J26" i="12" s="1"/>
  <c r="C27" i="27"/>
  <c r="C44" i="27"/>
  <c r="O8" i="12"/>
  <c r="O33" i="12"/>
  <c r="J33" i="12" s="1"/>
  <c r="C35" i="27"/>
  <c r="O51" i="12"/>
  <c r="N51" i="12" s="1"/>
  <c r="C22" i="27"/>
  <c r="O21" i="12"/>
  <c r="J21" i="12" s="1"/>
  <c r="C29" i="27"/>
  <c r="O50" i="12"/>
  <c r="J50" i="12" s="1"/>
  <c r="C19" i="27"/>
  <c r="O22" i="12"/>
  <c r="J22" i="12" s="1"/>
  <c r="O7" i="12"/>
  <c r="O28" i="12"/>
  <c r="N28" i="12" s="1"/>
  <c r="C47" i="27"/>
  <c r="O20" i="12"/>
  <c r="J20" i="12" s="1"/>
  <c r="P6" i="12"/>
  <c r="O18" i="12"/>
  <c r="J18" i="12" s="1"/>
  <c r="O19" i="12"/>
  <c r="J19" i="12" s="1"/>
  <c r="C42" i="27"/>
  <c r="O6" i="12" l="1"/>
  <c r="O12" i="12" s="1"/>
  <c r="O2" i="12" s="1"/>
  <c r="P12" i="12"/>
  <c r="C15" i="27"/>
  <c r="D11" i="27"/>
  <c r="C11" i="27" s="1"/>
  <c r="N20" i="12"/>
  <c r="N18" i="12"/>
  <c r="C40" i="28"/>
  <c r="N21" i="12"/>
  <c r="C41" i="28"/>
  <c r="B41" i="28" s="1"/>
  <c r="C39" i="28"/>
  <c r="N22" i="12"/>
  <c r="O14" i="12"/>
  <c r="I18" i="12"/>
  <c r="I20" i="12"/>
  <c r="I22" i="12"/>
  <c r="I24" i="12"/>
  <c r="I26" i="12"/>
  <c r="N26" i="12"/>
  <c r="I28" i="12"/>
  <c r="N30" i="12"/>
  <c r="I30" i="12"/>
  <c r="I32" i="12"/>
  <c r="N34" i="12"/>
  <c r="I34" i="12"/>
  <c r="I36" i="12"/>
  <c r="N38" i="12"/>
  <c r="I38" i="12"/>
  <c r="I40" i="12"/>
  <c r="N42" i="12"/>
  <c r="I42" i="12"/>
  <c r="I44" i="12"/>
  <c r="N46" i="12"/>
  <c r="I46" i="12"/>
  <c r="I48" i="12"/>
  <c r="N50" i="12"/>
  <c r="I50" i="12"/>
  <c r="I52" i="12"/>
  <c r="N19" i="12"/>
  <c r="I19" i="12"/>
  <c r="I21" i="12"/>
  <c r="I23" i="12"/>
  <c r="I25" i="12"/>
  <c r="N25" i="12"/>
  <c r="N27" i="12"/>
  <c r="N29" i="12"/>
  <c r="I29" i="12"/>
  <c r="I31" i="12"/>
  <c r="N33" i="12"/>
  <c r="I33" i="12"/>
  <c r="I35" i="12"/>
  <c r="N37" i="12"/>
  <c r="I37" i="12"/>
  <c r="I39" i="12"/>
  <c r="N41" i="12"/>
  <c r="I41" i="12"/>
  <c r="I43" i="12"/>
  <c r="N45" i="12"/>
  <c r="I45" i="12"/>
  <c r="I47" i="12"/>
  <c r="N49" i="12"/>
  <c r="N11" i="12" s="1"/>
  <c r="I49" i="12"/>
  <c r="I51" i="12"/>
  <c r="D17" i="16"/>
  <c r="D19" i="16" s="1"/>
  <c r="J24" i="12"/>
  <c r="J28" i="12"/>
  <c r="J32" i="12"/>
  <c r="J36" i="12"/>
  <c r="J40" i="12"/>
  <c r="J44" i="12"/>
  <c r="J48" i="12"/>
  <c r="J52" i="12"/>
  <c r="J23" i="12"/>
  <c r="J27" i="12"/>
  <c r="J31" i="12"/>
  <c r="J35" i="12"/>
  <c r="J39" i="12"/>
  <c r="J43" i="12"/>
  <c r="J47" i="12"/>
  <c r="J51" i="12"/>
  <c r="C47" i="28" l="1"/>
  <c r="N10" i="12"/>
  <c r="N6" i="12"/>
  <c r="N8" i="12"/>
  <c r="D6" i="3"/>
  <c r="C6" i="3" s="1"/>
  <c r="D6" i="25"/>
  <c r="C6" i="25" s="1"/>
  <c r="D5" i="27"/>
  <c r="C5" i="27" s="1"/>
  <c r="C10" i="27"/>
  <c r="D12" i="27"/>
  <c r="C12" i="27" s="1"/>
  <c r="B5" i="27" s="1"/>
  <c r="N7" i="12"/>
  <c r="N9" i="12"/>
  <c r="N14" i="12"/>
  <c r="B39" i="28"/>
  <c r="C45" i="28"/>
  <c r="B40" i="28"/>
  <c r="C46" i="28"/>
  <c r="B46" i="28" s="1"/>
  <c r="B47" i="28" l="1"/>
  <c r="N12" i="12"/>
  <c r="B45" i="28"/>
  <c r="C61" i="28" l="1"/>
  <c r="C31" i="28"/>
  <c r="D61" i="28"/>
  <c r="D31" i="28"/>
  <c r="D63" i="28" l="1"/>
  <c r="C63" i="28"/>
  <c r="C32" i="28" l="1"/>
  <c r="G3" i="26"/>
  <c r="C62" i="28" l="1"/>
  <c r="D5" i="25"/>
  <c r="C64" i="28"/>
  <c r="C33" i="28"/>
  <c r="C34" i="28" s="1"/>
  <c r="E5" i="25" l="1"/>
  <c r="D62" i="28"/>
  <c r="D32" i="28"/>
  <c r="C35" i="28"/>
  <c r="C65" i="28"/>
  <c r="D33" i="28" l="1"/>
  <c r="D34" i="28" s="1"/>
  <c r="D64" i="28"/>
  <c r="D65" i="28" s="1"/>
  <c r="D35" i="28" l="1"/>
  <c r="F43" i="26" l="1"/>
  <c r="E32" i="28" l="1"/>
  <c r="B30" i="28"/>
  <c r="F5" i="26" l="1"/>
  <c r="F7" i="26"/>
  <c r="F47" i="26"/>
  <c r="F60" i="28"/>
  <c r="F32" i="28"/>
  <c r="G32" i="28" l="1"/>
  <c r="F45" i="26"/>
  <c r="G60" i="28" l="1"/>
  <c r="B60" i="28" s="1"/>
  <c r="B28" i="28"/>
  <c r="B32" i="28"/>
  <c r="F44" i="26"/>
  <c r="B29" i="28" l="1"/>
  <c r="E31" i="28"/>
  <c r="F5" i="25"/>
  <c r="F8" i="26" l="1"/>
  <c r="F48" i="26"/>
  <c r="E33" i="28"/>
  <c r="E34" i="28" s="1"/>
  <c r="H5" i="25" l="1"/>
  <c r="G59" i="28"/>
  <c r="G31" i="28"/>
  <c r="F6" i="26"/>
  <c r="F46" i="26"/>
  <c r="E35" i="28"/>
  <c r="G33" i="28" l="1"/>
  <c r="G34" i="28" s="1"/>
  <c r="G5" i="25"/>
  <c r="C5" i="25" s="1"/>
  <c r="F59" i="28"/>
  <c r="B59" i="28" s="1"/>
  <c r="B27" i="28"/>
  <c r="F31" i="28"/>
  <c r="G35" i="28" l="1"/>
  <c r="F33" i="28"/>
  <c r="F34" i="28" s="1"/>
  <c r="B31" i="28"/>
  <c r="F35" i="28" l="1"/>
  <c r="B33" i="28"/>
  <c r="B34" i="28" s="1"/>
  <c r="B35" i="28" l="1"/>
  <c r="G12" i="28" l="1"/>
  <c r="G14" i="28" s="1"/>
  <c r="G64" i="28" s="1"/>
  <c r="F24" i="26"/>
  <c r="F11" i="28"/>
  <c r="F3" i="26"/>
  <c r="E11" i="28"/>
  <c r="F4" i="26"/>
  <c r="F23" i="26"/>
  <c r="G62" i="28" l="1"/>
  <c r="G11" i="28"/>
  <c r="G13" i="28" s="1"/>
  <c r="G5" i="3"/>
  <c r="F61" i="28"/>
  <c r="F13" i="28"/>
  <c r="E12" i="28"/>
  <c r="F12" i="28"/>
  <c r="E61" i="28"/>
  <c r="E13" i="28"/>
  <c r="H5" i="3" l="1"/>
  <c r="G61" i="28"/>
  <c r="B61" i="28" s="1"/>
  <c r="B11" i="28"/>
  <c r="G15" i="28"/>
  <c r="G63" i="28"/>
  <c r="G65" i="28" s="1"/>
  <c r="F5" i="3"/>
  <c r="M3" i="12"/>
  <c r="F62" i="28"/>
  <c r="F14" i="28"/>
  <c r="F64" i="28" s="1"/>
  <c r="F63" i="28"/>
  <c r="E63" i="28"/>
  <c r="B13" i="28"/>
  <c r="E14" i="28"/>
  <c r="E62" i="28"/>
  <c r="B12" i="28"/>
  <c r="C5" i="3" l="1"/>
  <c r="E64" i="28"/>
  <c r="B64" i="28" s="1"/>
  <c r="B14" i="28"/>
  <c r="E15" i="28"/>
  <c r="F65" i="28"/>
  <c r="F15" i="28"/>
  <c r="B62" i="28"/>
  <c r="B63" i="28"/>
  <c r="G17" i="28"/>
  <c r="G16" i="28"/>
  <c r="E65" i="28" l="1"/>
  <c r="B65" i="28" s="1"/>
  <c r="E17" i="28"/>
  <c r="B15" i="28"/>
  <c r="E16" i="28"/>
  <c r="F17" i="28"/>
  <c r="F16" i="28"/>
  <c r="B16" i="28" l="1"/>
  <c r="B17" i="28"/>
</calcChain>
</file>

<file path=xl/comments1.xml><?xml version="1.0" encoding="utf-8"?>
<comments xmlns="http://schemas.openxmlformats.org/spreadsheetml/2006/main">
  <authors>
    <author>Holčíková Lenka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Pořadové číslo projektu přidělené projektovou kanceláří např. IROP_3.1_001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Evidenční číslo akce dle EDS/SMVS. Je přiděleno při registraci akce např. 134V711000003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Registrační číslo projektu dle MS2014+ např. CZ.06.4.59/0.0/0.0/16_073/0008897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doplňte údaj vypočítané v listu Smlouvy, zakázky a jiné potřeby.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Údaj musí korespondovat s výdaji z listu Smlouvy, zakázky a jiné potřeby. Pokud nedochází ke změně, částky ve sloupci B a D se rovnají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Doplňte číslo žádosti o změnu dle MS2014+</t>
        </r>
      </text>
    </comment>
  </commentList>
</comments>
</file>

<file path=xl/comments2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comments3.xml><?xml version="1.0" encoding="utf-8"?>
<comments xmlns="http://schemas.openxmlformats.org/spreadsheetml/2006/main">
  <authors>
    <author>Holčíková Lenka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sharedStrings.xml><?xml version="1.0" encoding="utf-8"?>
<sst xmlns="http://schemas.openxmlformats.org/spreadsheetml/2006/main" count="1658" uniqueCount="511">
  <si>
    <t>Název akce:</t>
  </si>
  <si>
    <t>NR</t>
  </si>
  <si>
    <t>5010 Náklady dokumentace k registraci projektu</t>
  </si>
  <si>
    <t>5012 Náklady řízení přípravy a realizace projektu</t>
  </si>
  <si>
    <t>5019 Jiné náklady přípravy a zabezpečení projektu</t>
  </si>
  <si>
    <t>5030 Mzdové náklady a platy</t>
  </si>
  <si>
    <t>5031 Ostatní platby za provedenou práci</t>
  </si>
  <si>
    <t>5032 Povinné pojistné placené zaměstnavatelem</t>
  </si>
  <si>
    <t>5039 Jiné mzdové náklady a povinné pojistné</t>
  </si>
  <si>
    <t>5050 Náklady na nákup materiálu (bez dlouhodobého hmotného majetku)</t>
  </si>
  <si>
    <t>5071 Náklady na telekomunikační a radiokomunikační služby</t>
  </si>
  <si>
    <t>5073 Náklady na nájemné</t>
  </si>
  <si>
    <t>5075 Náklady na konzultační, poradenské a právní služby</t>
  </si>
  <si>
    <t>5078 Náklady na služby ostatní výše neuvedené</t>
  </si>
  <si>
    <t>5091 Náklady obnovy stavebních objektů</t>
  </si>
  <si>
    <t>5112 Náklady pořízení strojů, přístrojů a  zařízení ICT</t>
  </si>
  <si>
    <t>5114 Náklady pořízení strojů, přístrojů a  zařízení jiných než ICT</t>
  </si>
  <si>
    <t>5119 Jiné náklady na stroje, zařízení a inventář</t>
  </si>
  <si>
    <t>5130 Náklady pořízení programového vybavení</t>
  </si>
  <si>
    <t>5139 Jiné náklady na nehmotný majetek</t>
  </si>
  <si>
    <t>5159 Jiné výše neuvedené náklady realizace projektu</t>
  </si>
  <si>
    <t>5279 Jiné neinvestiční potřeby výše neuvedené</t>
  </si>
  <si>
    <t>6010 Náklady dokumentace k registraci projektu</t>
  </si>
  <si>
    <t>6011 Náklady dokumentace projektu</t>
  </si>
  <si>
    <t>6012 Náklady řízení přípravy a realizace projektu</t>
  </si>
  <si>
    <t>6014 Náklady inženýrské činnosti projektu</t>
  </si>
  <si>
    <t>6019 Jiné náklady přípravy a zabezpečení projektu</t>
  </si>
  <si>
    <t>6090 Náklady pořízení stavebních objektů</t>
  </si>
  <si>
    <t>6091 Náklady obnovy stavebních objektů</t>
  </si>
  <si>
    <t>6092 Náklady pořízení provozních souborů  ICT</t>
  </si>
  <si>
    <t>6093 Náklady obnovy provozních souborů ICT</t>
  </si>
  <si>
    <t>6094 Náklady pořízení provozních souborů  jiných než ICT</t>
  </si>
  <si>
    <t>6095 Náklady obnovy provozních souborů jiných než ICT</t>
  </si>
  <si>
    <t>6096 Náklady na zajištění dodávek energií</t>
  </si>
  <si>
    <t>6099 Jiné náklady stavební a technologické části staveb</t>
  </si>
  <si>
    <t>6112 Náklady pořízení strojů, přístrojů a  zařízení ICT</t>
  </si>
  <si>
    <t>6114 Náklady pořízení strojů, přístrojů a  zařízení jiných než ICT</t>
  </si>
  <si>
    <t>6116 Náklady  pořízení uměleckých děl a předmětů</t>
  </si>
  <si>
    <t>6117 Náklady obnovy uměleckých děl a předmětů</t>
  </si>
  <si>
    <t>6119 Jiné náklady na stroje, zařízení a inventář</t>
  </si>
  <si>
    <t>6130 Náklady pořízení programového vybavení</t>
  </si>
  <si>
    <t>6139 Jiné náklady na nehmotný majetek</t>
  </si>
  <si>
    <t>6153 Náklady úplatného převodu budov a staveb</t>
  </si>
  <si>
    <t>6159 Jiné výše neuvedené náklady realizace projektu</t>
  </si>
  <si>
    <t>6171 Rezerva na změny cenové</t>
  </si>
  <si>
    <t>6179 Jiný než výše uvedený druh rezervy</t>
  </si>
  <si>
    <t>ZR</t>
  </si>
  <si>
    <t>5117 Náklady obnovy uměleckých děl a předmětů</t>
  </si>
  <si>
    <t>5179 Jiný než výše uvedený druh rezervy</t>
  </si>
  <si>
    <t>5570 VDS - rozpočet kapitoly správce programu</t>
  </si>
  <si>
    <t>5573 VDS - zdroje strukturálních fondů EU</t>
  </si>
  <si>
    <t>5678 VZ - Vlastní zdroje na neuznatelné náklady</t>
  </si>
  <si>
    <t>6552 NFV - zdroje strukturálních fondů EU</t>
  </si>
  <si>
    <t>6570 VDS - rozpočet kapitoly správce programu</t>
  </si>
  <si>
    <t>6573 VDS - zdroje strukturálních fondů EU</t>
  </si>
  <si>
    <t>6576 VDS - zdroje Finančních mechanizmů</t>
  </si>
  <si>
    <t>6678 VZ - Vlastní zdroje na neuznatelné náklady</t>
  </si>
  <si>
    <t>6792 Dotace ze strukturálních fondů EU</t>
  </si>
  <si>
    <t>5570a VDS - rozpočet kapitoly správce programu - NNV projektu</t>
  </si>
  <si>
    <t>5570c VDS - rozpočet kapitoly správce programu - NNV projektu- nezapojené</t>
  </si>
  <si>
    <t>5573a VDS - zdroje strukturálních fondů EU - NNV projektu</t>
  </si>
  <si>
    <t>5573c VDS - zdroje strukturálních fondů EU - NNV projektu- nezapojené</t>
  </si>
  <si>
    <t>6570a VDS - rozpočet kapitoly správce programu - NNV projektu</t>
  </si>
  <si>
    <t>6570c VDS - rozpočet kapitoly správce programu - NNV projektu- nezapojené</t>
  </si>
  <si>
    <t>5570b VDS - rozpočet kapitoly správce programu - NNV programu/titulu</t>
  </si>
  <si>
    <t>5573b VDS - zdroje strukturálních fondů EU - NNV programu/titulu</t>
  </si>
  <si>
    <t>6570b VDS - rozpočet kapitoly správce programu - NNV programu/titulu</t>
  </si>
  <si>
    <t>6573a VDS - zdroje strukturálních fondů EU - NNV projektu</t>
  </si>
  <si>
    <t>6573b VDS - zdroje strukturálních fondů EU - NNV programu/titulu</t>
  </si>
  <si>
    <t>6573c VDS - zdroje strukturálních fondů EU - NNV projektu- nezapojené</t>
  </si>
  <si>
    <t>Druhové třídění</t>
  </si>
  <si>
    <t>5011 Platy zaměstnanců v pracovním poměru vyjma zaměstnanců na služebních místech</t>
  </si>
  <si>
    <t>5021 Ostatní osobní výdaje</t>
  </si>
  <si>
    <t xml:space="preserve">5031 Povinné pojistné na sociální zabezpečení </t>
  </si>
  <si>
    <t>5032 Povinné pojistné na veřejné zdravotní pojištění</t>
  </si>
  <si>
    <t>5137 Drobný hmotný dlouhodobý majetek</t>
  </si>
  <si>
    <t>5139 Nákup materiálu jinde nezařazený</t>
  </si>
  <si>
    <t>5163 Služby peněžních ústavů vč. pojištění</t>
  </si>
  <si>
    <t>5166 Konzultační, poradenské a právní služby</t>
  </si>
  <si>
    <t>5167 Služby školení a vzdělávání</t>
  </si>
  <si>
    <t>5168 Zpracování dat a služby související s informačními a komunikačními technologiemi</t>
  </si>
  <si>
    <t>5169 Nákup ostatních služeb</t>
  </si>
  <si>
    <t>5172 Programové vybavení</t>
  </si>
  <si>
    <t>5175 Pohoštění</t>
  </si>
  <si>
    <t>5177 Nákup uměleckých předmětů</t>
  </si>
  <si>
    <t>5336 Neinvestiční transfery zřízeným příspěvkovým organizacím</t>
  </si>
  <si>
    <t>5342 Převody fondu kulturních a sociálních potřeb a sociálnímu fondu obcí a krajů</t>
  </si>
  <si>
    <t>5424 Náhrady mezd v době nemoci</t>
  </si>
  <si>
    <t>5909 Ostatní neinvestiční výdaje jinde nezařazené</t>
  </si>
  <si>
    <t>6111 Programové vybavení</t>
  </si>
  <si>
    <t>6121 Budovy, haly a stavby</t>
  </si>
  <si>
    <t>6122 Stroje, přístroje a zařízení</t>
  </si>
  <si>
    <t>6125 Výpočetní technika</t>
  </si>
  <si>
    <t>Odvětvové třídění</t>
  </si>
  <si>
    <t>IISSP zdroj</t>
  </si>
  <si>
    <t>Identifikační číslo:</t>
  </si>
  <si>
    <t>Kód a název řádku:</t>
  </si>
  <si>
    <t>Druhové třídění:</t>
  </si>
  <si>
    <t>331500 činnosti muzeí a galerií</t>
  </si>
  <si>
    <t>331900 ostatní záležitosti kultury</t>
  </si>
  <si>
    <t>332100 činnosti památkových ústavů, hradů a zámků</t>
  </si>
  <si>
    <t>332200 zachování a obnova kulturních památek</t>
  </si>
  <si>
    <t>Odvětvové třídění:</t>
  </si>
  <si>
    <t>IISSP:</t>
  </si>
  <si>
    <t>I/N</t>
  </si>
  <si>
    <t>N</t>
  </si>
  <si>
    <t>I</t>
  </si>
  <si>
    <t>Investice</t>
  </si>
  <si>
    <t>Neinvestice</t>
  </si>
  <si>
    <t>Celkem</t>
  </si>
  <si>
    <t>Podíl EU:</t>
  </si>
  <si>
    <t>celkem</t>
  </si>
  <si>
    <t>Instituce:</t>
  </si>
  <si>
    <t>pomůcka pro výpočet podílů</t>
  </si>
  <si>
    <t>1510700 EU - Integrovaný regionální operační program 2014+</t>
  </si>
  <si>
    <t>1110700 SR - Integrovaný regionální operační program 2014+</t>
  </si>
  <si>
    <t>1100000 SR základní</t>
  </si>
  <si>
    <t>4510700 Nároky - EU - Integrovaný regionální operační program 2014+</t>
  </si>
  <si>
    <t>4110700 Nároky - SR - Integrovaný regionální operační program 2014+</t>
  </si>
  <si>
    <t>336100 Činnost ústředního orgánu státní správy v oblasti kultury a církví</t>
  </si>
  <si>
    <t>Ministerstvo kultury ČR</t>
  </si>
  <si>
    <t xml:space="preserve">V Praze dne </t>
  </si>
  <si>
    <t>Odbor:</t>
  </si>
  <si>
    <t>Projektového řízení a informačních technologií</t>
  </si>
  <si>
    <t>č.j.</t>
  </si>
  <si>
    <t xml:space="preserve">Název projektu: </t>
  </si>
  <si>
    <t xml:space="preserve">Program: </t>
  </si>
  <si>
    <t>Integrovaný regionální operační program</t>
  </si>
  <si>
    <t xml:space="preserve">Číslo projektu: </t>
  </si>
  <si>
    <t xml:space="preserve">Pro příspěvkovou organizaci: </t>
  </si>
  <si>
    <t xml:space="preserve">v  Kč </t>
  </si>
  <si>
    <t>Poř.č.
řádku</t>
  </si>
  <si>
    <t>Název položky</t>
  </si>
  <si>
    <t>účet</t>
  </si>
  <si>
    <t xml:space="preserve"> Schválený rozpočet
 projektu </t>
  </si>
  <si>
    <t xml:space="preserve"> 1.úprava schváleného rozpočtu
 projektu </t>
  </si>
  <si>
    <t xml:space="preserve"> 2.úprava schváleného rozpočtu
 projektu </t>
  </si>
  <si>
    <t xml:space="preserve"> 3.úprava schváleného rozpočtu
 projektu </t>
  </si>
  <si>
    <t xml:space="preserve"> konečný upravený rozpočet projektu</t>
  </si>
  <si>
    <t xml:space="preserve">Spotřeba materiálu </t>
  </si>
  <si>
    <t>(501)</t>
  </si>
  <si>
    <t xml:space="preserve">Spotřeba energie </t>
  </si>
  <si>
    <t>(502)</t>
  </si>
  <si>
    <t xml:space="preserve">Spotřeba jiných neskladovatelných dodávek </t>
  </si>
  <si>
    <t>(503)</t>
  </si>
  <si>
    <t xml:space="preserve">Prodané zboží </t>
  </si>
  <si>
    <t>(504)</t>
  </si>
  <si>
    <t xml:space="preserve">Opravy a udržování </t>
  </si>
  <si>
    <t>(511)</t>
  </si>
  <si>
    <t xml:space="preserve">Cestovné </t>
  </si>
  <si>
    <t>(512)</t>
  </si>
  <si>
    <t xml:space="preserve">Náklady na reprezentaci </t>
  </si>
  <si>
    <t>(513)</t>
  </si>
  <si>
    <t xml:space="preserve">Ostatní služby </t>
  </si>
  <si>
    <t>(518)</t>
  </si>
  <si>
    <r>
      <t xml:space="preserve">Mzdové náklady  </t>
    </r>
    <r>
      <rPr>
        <b/>
        <sz val="10"/>
        <rFont val="Times New Roman CE"/>
        <family val="1"/>
        <charset val="238"/>
      </rPr>
      <t xml:space="preserve">x) </t>
    </r>
    <r>
      <rPr>
        <sz val="10"/>
        <rFont val="Times New Roman CE"/>
        <family val="1"/>
        <charset val="238"/>
      </rPr>
      <t>(ř.10+ř.11)</t>
    </r>
  </si>
  <si>
    <t>(521)</t>
  </si>
  <si>
    <r>
      <t xml:space="preserve">             v tom: platy zaměstnanců </t>
    </r>
    <r>
      <rPr>
        <b/>
        <sz val="10"/>
        <rFont val="Times New Roman CE"/>
        <family val="1"/>
        <charset val="238"/>
      </rPr>
      <t>x)</t>
    </r>
    <r>
      <rPr>
        <sz val="10"/>
        <rFont val="Times New Roman CE"/>
        <family val="1"/>
        <charset val="238"/>
      </rPr>
      <t xml:space="preserve"> (z AE k účtu 521)</t>
    </r>
  </si>
  <si>
    <t xml:space="preserve">                         ostatní osobní náklady (z AE k účtu 521)</t>
  </si>
  <si>
    <t xml:space="preserve">Zákonné sociální pojištění </t>
  </si>
  <si>
    <t>(524)</t>
  </si>
  <si>
    <t xml:space="preserve">Jiné sociální pojištění </t>
  </si>
  <si>
    <t>(525)</t>
  </si>
  <si>
    <t xml:space="preserve">Zákonné sociální náklady </t>
  </si>
  <si>
    <t>(527)</t>
  </si>
  <si>
    <t xml:space="preserve">Jiné sociální náklady </t>
  </si>
  <si>
    <t>(528)</t>
  </si>
  <si>
    <t>Ostatní náklady z činnosti</t>
  </si>
  <si>
    <t>(549)</t>
  </si>
  <si>
    <t xml:space="preserve">Odpisy dlouhodobého majetku </t>
  </si>
  <si>
    <t>(551)</t>
  </si>
  <si>
    <t>Náklady z drobného dlouhodobého majetku</t>
  </si>
  <si>
    <t>(558)</t>
  </si>
  <si>
    <t>Kurzové ztráty</t>
  </si>
  <si>
    <t>(563)</t>
  </si>
  <si>
    <t>Náklady PO - účtová třída 5 celkem</t>
  </si>
  <si>
    <r>
      <t>Příspěvky a dotace na provoz</t>
    </r>
    <r>
      <rPr>
        <sz val="10"/>
        <rFont val="Times New Roman CE"/>
        <family val="1"/>
        <charset val="238"/>
      </rPr>
      <t xml:space="preserve">  </t>
    </r>
    <r>
      <rPr>
        <b/>
        <sz val="10"/>
        <rFont val="Times New Roman CE"/>
        <family val="1"/>
        <charset val="238"/>
      </rPr>
      <t>x)</t>
    </r>
  </si>
  <si>
    <t>(671)</t>
  </si>
  <si>
    <t>Hospodářský výsledek   (ř.23 -ř. 22)</t>
  </si>
  <si>
    <t>Investiční dotace- položka  6351</t>
  </si>
  <si>
    <t>počet pracovníků</t>
  </si>
  <si>
    <t>x) závazné ukazatele</t>
  </si>
  <si>
    <t xml:space="preserve">Datum: </t>
  </si>
  <si>
    <t>Podpis zodpovědného pracovníka:</t>
  </si>
  <si>
    <t>Registrační číslo projektu:</t>
  </si>
  <si>
    <t>5679 - Jiné vlastní zdroje účastníka</t>
  </si>
  <si>
    <t>6679 - Jiné vlastní zdroje účastníka</t>
  </si>
  <si>
    <t>6660 - Prostředky EU kryté alokací schválenou EK</t>
  </si>
  <si>
    <t>5660 - Prostředky EU kryté alokací schválenou EK</t>
  </si>
  <si>
    <t>kontrola celkových nákladů akce</t>
  </si>
  <si>
    <t>VZ-I</t>
  </si>
  <si>
    <t>VZ-N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</si>
  <si>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</si>
  <si>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</si>
  <si>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</si>
  <si>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</si>
  <si>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SR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</si>
  <si>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EU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</si>
  <si>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SR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</si>
  <si>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EU</t>
    </r>
  </si>
  <si>
    <t>ROZDÍL</t>
  </si>
  <si>
    <t>VZ Investice</t>
  </si>
  <si>
    <t>VZ Neinvestice</t>
  </si>
  <si>
    <t>ISPROFIN:</t>
  </si>
  <si>
    <t>HODNOTA FILTRU</t>
  </si>
  <si>
    <t>SR celkem</t>
  </si>
  <si>
    <t>EU celkem</t>
  </si>
  <si>
    <t>Důvod změny:</t>
  </si>
  <si>
    <t>Číslo žádosti o změnu:</t>
  </si>
  <si>
    <t>SMLOUVY, PLÁNOVANÉ ZAKÁZKY A JINÉ POTŘEBY</t>
  </si>
  <si>
    <t>p.č.</t>
  </si>
  <si>
    <t>zhotovitel</t>
  </si>
  <si>
    <t>předmět</t>
  </si>
  <si>
    <t>žádáme</t>
  </si>
  <si>
    <t>zbývá</t>
  </si>
  <si>
    <t>ÚPS:</t>
  </si>
  <si>
    <t>Data vyplnil:</t>
  </si>
  <si>
    <t>Telefon:</t>
  </si>
  <si>
    <t>Mail:</t>
  </si>
  <si>
    <t>Žadatel vyplňuje pouze řádky 26 a 27 vlastní zdroje VZ-N (vlastní zdroje - neinvestice) a VZ-I (vlastní zdroje - investice), vybírá kód řádku 5678 nebo 5679 a 6678 nebo 6679.</t>
  </si>
  <si>
    <t>Vyplňuje žadatel.</t>
  </si>
  <si>
    <t>6351 Investiční transfery zřízeným příspěvkovým organizacím</t>
  </si>
  <si>
    <t>kontrola celkových nákladů akce na platy</t>
  </si>
  <si>
    <t>Název pracovní pozice
MS2014+</t>
  </si>
  <si>
    <t>Výše úvazku</t>
  </si>
  <si>
    <t>PRACOVNÍ ÚVAZKY, LIMITY NA PLATY A OON pro rok 2019</t>
  </si>
  <si>
    <t>Úvazky celkem</t>
  </si>
  <si>
    <t>Počet pracovníků</t>
  </si>
  <si>
    <t>Úvazek požadován
OD</t>
  </si>
  <si>
    <t>Úvazek požadován
DO</t>
  </si>
  <si>
    <t>Počet měsíců</t>
  </si>
  <si>
    <t>Celkem za rok 2019</t>
  </si>
  <si>
    <t>Zaměstnanci</t>
  </si>
  <si>
    <t>OON</t>
  </si>
  <si>
    <t>Hodinová sazba</t>
  </si>
  <si>
    <t>Počet hodin za rok</t>
  </si>
  <si>
    <t>Celkem
ZAMĚSTNANCI</t>
  </si>
  <si>
    <t>Celkem
OON</t>
  </si>
  <si>
    <t>návrh na změnu *)</t>
  </si>
  <si>
    <t>Poznámka:</t>
  </si>
  <si>
    <t>stav po změně</t>
  </si>
  <si>
    <t>Operační program:</t>
  </si>
  <si>
    <t>Číslo výzvy</t>
  </si>
  <si>
    <t>kód a název řádku:</t>
  </si>
  <si>
    <t>kód MS2014+</t>
  </si>
  <si>
    <t>Počet hodin za rok celkem</t>
  </si>
  <si>
    <t>Kontrolní přenos z listu POTŘEBY</t>
  </si>
  <si>
    <t>Částky je potřeba uvádět s DPH.</t>
  </si>
  <si>
    <t>číslo smlouvy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</si>
  <si>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</si>
  <si>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</si>
  <si>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</si>
  <si>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</si>
  <si>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</si>
  <si>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</si>
  <si>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</si>
  <si>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</si>
  <si>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</si>
  <si>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</si>
  <si>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</si>
  <si>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</si>
  <si>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</si>
  <si>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</si>
  <si>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</si>
  <si>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</si>
  <si>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</si>
  <si>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</si>
  <si>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</si>
  <si>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</si>
  <si>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</si>
  <si>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</si>
  <si>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</si>
  <si>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</si>
  <si>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</si>
  <si>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</si>
  <si>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</si>
  <si>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</si>
  <si>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</si>
  <si>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</si>
  <si>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</si>
  <si>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</si>
  <si>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</si>
  <si>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</si>
  <si>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</si>
  <si>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 xml:space="preserve">Žadatel vyplňuje údaje o uzavřených smlouvách a plánovaných činnostech tak, aby hodnoty </t>
  </si>
  <si>
    <t>korespondovaly s hodnotami kódů řádků v listu potřeb.</t>
  </si>
  <si>
    <t>Pořadové číslo Žádosti o uvolnění dotace:</t>
  </si>
  <si>
    <t xml:space="preserve">V případě, že předmět smlouvy souvisí s více kódy MS2014+ a kódy dle SMVS, je potřeba </t>
  </si>
  <si>
    <t>v řádku "HODNOTA FILTRU".</t>
  </si>
  <si>
    <t>Mzda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</si>
  <si>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</si>
  <si>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</si>
  <si>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</si>
  <si>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</si>
  <si>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</si>
  <si>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</si>
  <si>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</si>
  <si>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</si>
  <si>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</si>
  <si>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</si>
  <si>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</si>
  <si>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</si>
  <si>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</si>
  <si>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</si>
  <si>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</si>
  <si>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</si>
  <si>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</si>
  <si>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</si>
  <si>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</si>
  <si>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</si>
  <si>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</si>
  <si>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</si>
  <si>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</si>
  <si>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</si>
  <si>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</si>
  <si>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</si>
  <si>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</si>
  <si>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</si>
  <si>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</si>
  <si>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</si>
  <si>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</si>
  <si>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</si>
  <si>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</si>
  <si>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</si>
  <si>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</si>
  <si>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</si>
  <si>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</si>
  <si>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</si>
  <si>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</si>
  <si>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</si>
  <si>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</si>
  <si>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</si>
  <si>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</si>
  <si>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</si>
  <si>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</si>
  <si>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</si>
  <si>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</si>
  <si>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</si>
  <si>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</si>
  <si>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</si>
  <si>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</si>
  <si>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</si>
  <si>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</si>
  <si>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</si>
  <si>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</si>
  <si>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</si>
  <si>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</si>
  <si>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</si>
  <si>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</si>
  <si>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</si>
  <si>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</si>
  <si>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</si>
  <si>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</si>
  <si>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</si>
  <si>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</si>
  <si>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Potřeby_I/N</t>
  </si>
  <si>
    <t>Zdroje_I/N</t>
  </si>
  <si>
    <t>Verze formuláře z:</t>
  </si>
  <si>
    <t>důvod  zaslání formuláře</t>
  </si>
  <si>
    <t>sběr dat</t>
  </si>
  <si>
    <t>ŽoUD</t>
  </si>
  <si>
    <t>Důvod zaslání formuláře</t>
  </si>
  <si>
    <t>žádost o vydání RoPD</t>
  </si>
  <si>
    <t>žádost o vydání ZRoPD</t>
  </si>
  <si>
    <t>jiný důvod</t>
  </si>
  <si>
    <t>již uvolněno v aktuálním roce</t>
  </si>
  <si>
    <t>již uvolněno v rámci předchozích žádostí - CELKEM</t>
  </si>
  <si>
    <t>FAKTURY</t>
  </si>
  <si>
    <t>přenos z listu Potřeby</t>
  </si>
  <si>
    <t>Žadatel vyplňuje údaje o vystavených fakturách.</t>
  </si>
  <si>
    <t>% uvolněno</t>
  </si>
  <si>
    <t>% vyfakturováno</t>
  </si>
  <si>
    <t>Podíl SR:</t>
  </si>
  <si>
    <t>plánováno</t>
  </si>
  <si>
    <t>haléřové vyrovnání v aktuálním roce realizace SR</t>
  </si>
  <si>
    <t>haléřové vyrovnání v aktuálním roce realizace EU</t>
  </si>
  <si>
    <t>Typ závažnosti změny</t>
  </si>
  <si>
    <t>Stav</t>
  </si>
  <si>
    <t>podstatná/zakládající změnu právního aktu</t>
  </si>
  <si>
    <t>nepodstatná</t>
  </si>
  <si>
    <t>Celkové výdaje dle STUDIE PROVEDITELNOSTI:</t>
  </si>
  <si>
    <t>Celkové výdaje dle 1. PRÁVNÍHO AKTU:</t>
  </si>
  <si>
    <t>Náklady na udržitelnost projektu:</t>
  </si>
  <si>
    <t>Hodnota uskutečněných transferů:</t>
  </si>
  <si>
    <t>Pořadové číslo poslední schválené ŽoZ (MS2014+):</t>
  </si>
  <si>
    <t>Pořadové číslo poslední schválené ŽoP (MS2014+):</t>
  </si>
  <si>
    <t>Název stavu v MS2014+:</t>
  </si>
  <si>
    <t>Proces v MS2014+</t>
  </si>
  <si>
    <t>Projekt ve fyzické realizaci</t>
  </si>
  <si>
    <t>Projekt v plné (fyzické i finanční) realizaci</t>
  </si>
  <si>
    <t>odstoupení od projektu</t>
  </si>
  <si>
    <t>Žádost o podporu nesplnila formální náležitosti nebo podmínky přijatelnosti po doplnění</t>
  </si>
  <si>
    <t>Žádost o podporu zařazena mezi náhradní projekty</t>
  </si>
  <si>
    <t>Žádost rozpracována v ISKP</t>
  </si>
  <si>
    <t>ano</t>
  </si>
  <si>
    <t>ne</t>
  </si>
  <si>
    <t>Žádost o podporu nesplnila podmínky věcného hodnocení</t>
  </si>
  <si>
    <t>Žádost o podporu nesplnila podmínky způsobilosti k financování po doplnění</t>
  </si>
  <si>
    <t>Žádost o podporu stažena žadatelem</t>
  </si>
  <si>
    <t>Žádost o podporu splnila podmínky způsobilosti k financování po doplnění</t>
  </si>
  <si>
    <t>Projekt fyzicky ukončen</t>
  </si>
  <si>
    <t>Žádost o podporu splnila podmínky pro vydání právního aktu o poskytnutí / převodu podpory nebo registračního listu</t>
  </si>
  <si>
    <t>Závěrečné ověření způsobilosti</t>
  </si>
  <si>
    <t>Kontrola formálních náležitostí a přijatelnosti po doplnění</t>
  </si>
  <si>
    <t>Věcné hodnocení / posouzení analýzy rizik</t>
  </si>
  <si>
    <t>Realizace</t>
  </si>
  <si>
    <t>Příprava právního aktu o poskytnutí/převodu podpory</t>
  </si>
  <si>
    <t>Výběr k financování</t>
  </si>
  <si>
    <t>vydané RoPD</t>
  </si>
  <si>
    <t>schváleno ŘO</t>
  </si>
  <si>
    <t>neschváleno ŘO</t>
  </si>
  <si>
    <t>žádost na ŘO</t>
  </si>
  <si>
    <t>výběr k financování</t>
  </si>
  <si>
    <t>Stav:</t>
  </si>
  <si>
    <t>Hodnota vypořádaných ŽoP:</t>
  </si>
  <si>
    <t>Smlouva</t>
  </si>
  <si>
    <t>Hodnota uzavřených smluvních závazků:</t>
  </si>
  <si>
    <t>Sesmluvněno v %:</t>
  </si>
  <si>
    <t>Proplaceno v %:</t>
  </si>
  <si>
    <t>Hodnota vystavených faktur/platů:</t>
  </si>
  <si>
    <t>žádost o vydání ZRoPD a ŽoUD</t>
  </si>
  <si>
    <t>Pořadové číslo posledního schváleného RoPD:</t>
  </si>
  <si>
    <t>Datum zahájení projektu:</t>
  </si>
  <si>
    <t>Datum ukončení projektu:</t>
  </si>
  <si>
    <t>Datum předložení ZVA:</t>
  </si>
  <si>
    <t>částky z posledního platného RoPD nebo posledního zaslaného podkladu (akce bez RoPD)</t>
  </si>
  <si>
    <t>smlouva uzavřena</t>
  </si>
  <si>
    <t>5011  Náklady dokumentace projektu</t>
  </si>
  <si>
    <t>5070 Náklady na služby pošt</t>
  </si>
  <si>
    <t>5076 Náklady na školení a vzdělávání</t>
  </si>
  <si>
    <t>5099 Jiné náklady stavební a technologické části staveb</t>
  </si>
  <si>
    <t>6150 Náklady na pěstitelské celky trvalých porostů</t>
  </si>
  <si>
    <t>6279 Jiné investiční potřeby výše neuvedené</t>
  </si>
  <si>
    <t>ÚPS (týká se pouze NPÚ):</t>
  </si>
  <si>
    <t>kód a název řádku dle SMVS:</t>
  </si>
  <si>
    <t>Popisky řádků</t>
  </si>
  <si>
    <t>Celkový součet</t>
  </si>
  <si>
    <t>Součet z Celkem</t>
  </si>
  <si>
    <t>Součet z 2016</t>
  </si>
  <si>
    <t>Součet z 2017</t>
  </si>
  <si>
    <t>Součet z 2018</t>
  </si>
  <si>
    <t>Součet z 2019</t>
  </si>
  <si>
    <t>Součet z 2020</t>
  </si>
  <si>
    <t>Součet z 2021</t>
  </si>
  <si>
    <t>Součet z 2022</t>
  </si>
  <si>
    <t>Součet z 2023</t>
  </si>
  <si>
    <t>Celkové výdaje:</t>
  </si>
  <si>
    <t>EU podíl:</t>
  </si>
  <si>
    <t>SR podíl:</t>
  </si>
  <si>
    <t>PRACOVNÍ ÚVAZKY, LIMITY NA PLATY A OON pro rok 2020</t>
  </si>
  <si>
    <t>POMOCNÁ TABULKA - POTŘEBY</t>
  </si>
  <si>
    <t>údaj z Dopisu ŘO</t>
  </si>
  <si>
    <t>hodnota z Listu Zdroje</t>
  </si>
  <si>
    <t xml:space="preserve">Po vstoupení do jakoukoliv buňky tabulky vyberte funkci AKTUALIZOVAT. </t>
  </si>
  <si>
    <t>Načtou se aktuální data z listu Smlouvy, zakázky a jiné potřeby a je možno zkontrolovat položkový rozpočet MS2014+.</t>
  </si>
  <si>
    <t>Načtou se aktuální data z listu Smlouvy, zakázky a jiné potřeby a je možno zkontrolovat celkové smluvní čásky.</t>
  </si>
  <si>
    <t>Přenos z listu Smlouvy, zakázky a jiné potřeby</t>
  </si>
  <si>
    <t>POTŘEBY - poslední platné RoPD</t>
  </si>
  <si>
    <t>Potřeby RoPD</t>
  </si>
  <si>
    <t>Potřeby Změna</t>
  </si>
  <si>
    <t>Návrh úpravy SMVS</t>
  </si>
  <si>
    <t>Zdroje RoPD</t>
  </si>
  <si>
    <t>Zdroje Změna</t>
  </si>
  <si>
    <t>Potřeby dle listu Smlouvy, zakázky a jiné potřeby</t>
  </si>
  <si>
    <t>Potřeby dle listu Potřeby Změna</t>
  </si>
  <si>
    <t>POTŘEBY - Změna</t>
  </si>
  <si>
    <t>Rozdíl</t>
  </si>
  <si>
    <t>Investice celkem</t>
  </si>
  <si>
    <t>Neinvestice celkem</t>
  </si>
  <si>
    <t>Žadatel vyplňuje veškeré potřeby projektu dle poslední platného RoPD.</t>
  </si>
  <si>
    <t>Žadatel vyplňuje veškeré potřeby projektu dle listu Smlouvy, zakázky a jiné potřeby.</t>
  </si>
  <si>
    <t>5661 - Peněžní prostředky přijaté od jiných kapitol</t>
  </si>
  <si>
    <t>6661 - Peněžní prostředky přijaté od jiných kapitol</t>
  </si>
  <si>
    <t>Přenos z listu Zdroje RoPD</t>
  </si>
  <si>
    <t>Ve sloupci Celkem odfiltrujte nulové hodnoty a údaje překopírujte do listu Potřeby Změna</t>
  </si>
  <si>
    <t>Rozdíl Změna - RoPD</t>
  </si>
  <si>
    <t>Rekapitulace dle listu Potřeby RoPD</t>
  </si>
  <si>
    <t>Bilance potřeb a zdrojů je vyrovnaná</t>
  </si>
  <si>
    <t>požadováno celkem</t>
  </si>
  <si>
    <t>z toho příjmy EU:</t>
  </si>
  <si>
    <t>Celkem za rok 2020</t>
  </si>
  <si>
    <t>Nevyžádané prostředky z předchozích let</t>
  </si>
  <si>
    <t>ŽoZ by měla korespondovat s tímto položkovým rozpočtem.</t>
  </si>
  <si>
    <t>Přepočtený počet zaměstnanců</t>
  </si>
  <si>
    <t>Hodnoty</t>
  </si>
  <si>
    <t>haléřové vyrovnání v Investice</t>
  </si>
  <si>
    <t>haléřové vyrovnání v Neinvestice</t>
  </si>
  <si>
    <t>ROZDÍL INV</t>
  </si>
  <si>
    <t>ROZDÍL NIV</t>
  </si>
  <si>
    <t>Rozpis rozpočtu  projektu na rok 2019</t>
  </si>
  <si>
    <t xml:space="preserve">Zpracoval: </t>
  </si>
  <si>
    <t>(prázdné)</t>
  </si>
  <si>
    <t>ZZ-I</t>
  </si>
  <si>
    <t>ZZ-N</t>
  </si>
  <si>
    <t>4100000 SR základní - Nároky</t>
  </si>
  <si>
    <t>ZZ - investice</t>
  </si>
  <si>
    <t>ZZ - neinvestice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</si>
  <si>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 xml:space="preserve"> bez VZ a ZZ</t>
    </r>
  </si>
  <si>
    <t>celkem N bez VZ a ZZ</t>
  </si>
  <si>
    <t xml:space="preserve">je rozdělit. Celkovou cenu je pak možno zkontrolovat zapnutím filtru a ověřit sumu </t>
  </si>
  <si>
    <t>ZZ Investice</t>
  </si>
  <si>
    <t>ZZ Neinvestice</t>
  </si>
  <si>
    <t>VZ + ZZ Investice</t>
  </si>
  <si>
    <t>VZ + ZZ Neinvestice</t>
  </si>
  <si>
    <t>Nezpůsobilé VZ + ZZ</t>
  </si>
  <si>
    <t>ZDROJE - RoPD</t>
  </si>
  <si>
    <t>ZDROJE - Změna</t>
  </si>
  <si>
    <t>Z ESIF neuznatelné výdaje - zdroje zřizovatele (ZZ):</t>
  </si>
  <si>
    <t>Nezpůsobilé výdaje vlastní zdroje (VZ):</t>
  </si>
  <si>
    <t>Neinvestice z ESIF</t>
  </si>
  <si>
    <t>Investice z ESIF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</si>
</sst>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0_ ;\-#,##0.00\ "/>
    <numFmt numFmtId="166" formatCode="_-* #,##0.00,_K_č_-;\-* #,##0.00,_K_č_-;_-* \-??\ _K_č_-;_-@_-"/>
    <numFmt numFmtId="167" formatCode="#,##0.0"/>
    <numFmt numFmtId="168" formatCode="%#.00"/>
    <numFmt numFmtId="169" formatCode="#\,##0.00"/>
    <numFmt numFmtId="170" formatCode="\$#.00"/>
    <numFmt numFmtId="171" formatCode="#.00"/>
    <numFmt numFmtId="172" formatCode="#,##0_ ;\-#,##0\ "/>
    <numFmt numFmtId="173" formatCode="0.0"/>
    <numFmt numFmtId="174" formatCode="0.000"/>
  </numFmts>
  <fonts count="10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i/>
      <sz val="8"/>
      <color theme="5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Times New Roman CE"/>
      <charset val="238"/>
    </font>
    <font>
      <i/>
      <sz val="8"/>
      <name val="Times New Roman CE"/>
      <family val="1"/>
      <charset val="238"/>
    </font>
    <font>
      <b/>
      <sz val="10"/>
      <color indexed="10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b/>
      <vertAlign val="superscript"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b/>
      <sz val="10"/>
      <name val="Arial CE"/>
      <charset val="238"/>
    </font>
    <font>
      <u/>
      <sz val="11"/>
      <color rgb="FF0000FF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Trebuchet MS"/>
      <family val="2"/>
    </font>
    <font>
      <sz val="11"/>
      <color rgb="FF000000"/>
      <name val="Calibri"/>
      <family val="2"/>
      <charset val="204"/>
    </font>
    <font>
      <sz val="8"/>
      <name val="Trebuchet MS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</font>
  </fonts>
  <fills count="6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4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</borders>
  <cellStyleXfs count="1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7" fillId="0" borderId="0"/>
    <xf numFmtId="166" fontId="21" fillId="0" borderId="0" applyBorder="0" applyProtection="0"/>
    <xf numFmtId="0" fontId="14" fillId="0" borderId="0"/>
    <xf numFmtId="0" fontId="32" fillId="0" borderId="0" applyBorder="0" applyProtection="0"/>
    <xf numFmtId="0" fontId="43" fillId="0" borderId="0"/>
    <xf numFmtId="0" fontId="45" fillId="0" borderId="0" applyNumberFormat="0" applyFill="0" applyBorder="0" applyAlignment="0" applyProtection="0"/>
    <xf numFmtId="0" fontId="48" fillId="0" borderId="0"/>
    <xf numFmtId="0" fontId="43" fillId="0" borderId="0"/>
    <xf numFmtId="0" fontId="43" fillId="0" borderId="0"/>
    <xf numFmtId="0" fontId="43" fillId="0" borderId="0"/>
    <xf numFmtId="169" fontId="49" fillId="0" borderId="0">
      <protection locked="0"/>
    </xf>
    <xf numFmtId="169" fontId="50" fillId="0" borderId="0">
      <protection locked="0"/>
    </xf>
    <xf numFmtId="169" fontId="49" fillId="0" borderId="0">
      <protection locked="0"/>
    </xf>
    <xf numFmtId="169" fontId="50" fillId="0" borderId="0">
      <protection locked="0"/>
    </xf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9" fillId="0" borderId="34">
      <protection locked="0"/>
    </xf>
    <xf numFmtId="0" fontId="50" fillId="0" borderId="34">
      <protection locked="0"/>
    </xf>
    <xf numFmtId="0" fontId="50" fillId="0" borderId="34">
      <protection locked="0"/>
    </xf>
    <xf numFmtId="43" fontId="48" fillId="0" borderId="0" applyFont="0" applyFill="0" applyBorder="0" applyAlignment="0" applyProtection="0"/>
    <xf numFmtId="0" fontId="49" fillId="0" borderId="0">
      <protection locked="0"/>
    </xf>
    <xf numFmtId="0" fontId="50" fillId="0" borderId="0">
      <protection locked="0"/>
    </xf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21" borderId="35" applyNumberFormat="0" applyAlignment="0" applyProtection="0"/>
    <xf numFmtId="170" fontId="49" fillId="0" borderId="0">
      <protection locked="0"/>
    </xf>
    <xf numFmtId="170" fontId="50" fillId="0" borderId="0">
      <protection locked="0"/>
    </xf>
    <xf numFmtId="170" fontId="49" fillId="0" borderId="0">
      <protection locked="0"/>
    </xf>
    <xf numFmtId="170" fontId="50" fillId="0" borderId="0">
      <protection locked="0"/>
    </xf>
    <xf numFmtId="44" fontId="48" fillId="0" borderId="0" applyFont="0" applyFill="0" applyBorder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8" fillId="0" borderId="3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protection locked="0"/>
    </xf>
    <xf numFmtId="0" fontId="60" fillId="0" borderId="0">
      <protection locked="0"/>
    </xf>
    <xf numFmtId="0" fontId="59" fillId="0" borderId="0">
      <protection locked="0"/>
    </xf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/>
    <xf numFmtId="0" fontId="64" fillId="0" borderId="0"/>
    <xf numFmtId="0" fontId="17" fillId="0" borderId="0"/>
    <xf numFmtId="0" fontId="17" fillId="0" borderId="0"/>
    <xf numFmtId="0" fontId="65" fillId="0" borderId="0" applyAlignment="0">
      <alignment vertical="top" wrapText="1"/>
      <protection locked="0"/>
    </xf>
    <xf numFmtId="0" fontId="65" fillId="0" borderId="0" applyAlignment="0">
      <alignment vertical="top" wrapText="1"/>
      <protection locked="0"/>
    </xf>
    <xf numFmtId="0" fontId="63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1" fontId="49" fillId="0" borderId="0">
      <protection locked="0"/>
    </xf>
    <xf numFmtId="171" fontId="50" fillId="0" borderId="0">
      <protection locked="0"/>
    </xf>
    <xf numFmtId="171" fontId="49" fillId="0" borderId="0">
      <protection locked="0"/>
    </xf>
    <xf numFmtId="171" fontId="50" fillId="0" borderId="0">
      <protection locked="0"/>
    </xf>
    <xf numFmtId="0" fontId="48" fillId="23" borderId="39" applyNumberFormat="0" applyFont="0" applyAlignment="0" applyProtection="0"/>
    <xf numFmtId="168" fontId="50" fillId="0" borderId="0">
      <protection locked="0"/>
    </xf>
    <xf numFmtId="0" fontId="66" fillId="0" borderId="40" applyNumberFormat="0" applyFill="0" applyAlignment="0" applyProtection="0"/>
    <xf numFmtId="0" fontId="67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12" borderId="41" applyNumberFormat="0" applyAlignment="0" applyProtection="0"/>
    <xf numFmtId="0" fontId="70" fillId="24" borderId="41" applyNumberFormat="0" applyAlignment="0" applyProtection="0"/>
    <xf numFmtId="0" fontId="71" fillId="24" borderId="42" applyNumberFormat="0" applyAlignment="0" applyProtection="0"/>
    <xf numFmtId="0" fontId="72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8" borderId="0" applyNumberFormat="0" applyBorder="0" applyAlignment="0" applyProtection="0"/>
    <xf numFmtId="168" fontId="49" fillId="0" borderId="0">
      <protection locked="0"/>
    </xf>
    <xf numFmtId="0" fontId="43" fillId="0" borderId="0"/>
    <xf numFmtId="0" fontId="17" fillId="0" borderId="0"/>
    <xf numFmtId="0" fontId="17" fillId="0" borderId="0"/>
    <xf numFmtId="0" fontId="73" fillId="0" borderId="43" applyNumberFormat="0" applyFill="0" applyAlignment="0" applyProtection="0"/>
    <xf numFmtId="0" fontId="17" fillId="23" borderId="39" applyNumberFormat="0" applyFont="0" applyAlignment="0" applyProtection="0"/>
    <xf numFmtId="0" fontId="17" fillId="0" borderId="0"/>
    <xf numFmtId="0" fontId="17" fillId="0" borderId="0"/>
    <xf numFmtId="0" fontId="17" fillId="0" borderId="0"/>
    <xf numFmtId="168" fontId="50" fillId="0" borderId="0">
      <protection locked="0"/>
    </xf>
    <xf numFmtId="0" fontId="17" fillId="0" borderId="0"/>
    <xf numFmtId="0" fontId="17" fillId="0" borderId="0"/>
    <xf numFmtId="0" fontId="48" fillId="0" borderId="0"/>
    <xf numFmtId="169" fontId="49" fillId="0" borderId="0">
      <protection locked="0"/>
    </xf>
    <xf numFmtId="169" fontId="49" fillId="0" borderId="0">
      <protection locked="0"/>
    </xf>
    <xf numFmtId="0" fontId="49" fillId="0" borderId="34">
      <protection locked="0"/>
    </xf>
    <xf numFmtId="0" fontId="49" fillId="0" borderId="34">
      <protection locked="0"/>
    </xf>
    <xf numFmtId="0" fontId="49" fillId="0" borderId="0">
      <protection locked="0"/>
    </xf>
    <xf numFmtId="170" fontId="49" fillId="0" borderId="0">
      <protection locked="0"/>
    </xf>
    <xf numFmtId="170" fontId="4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1" fontId="49" fillId="0" borderId="0">
      <protection locked="0"/>
    </xf>
    <xf numFmtId="171" fontId="49" fillId="0" borderId="0">
      <protection locked="0"/>
    </xf>
    <xf numFmtId="168" fontId="49" fillId="0" borderId="0">
      <protection locked="0"/>
    </xf>
    <xf numFmtId="168" fontId="49" fillId="0" borderId="0">
      <protection locked="0"/>
    </xf>
    <xf numFmtId="0" fontId="74" fillId="0" borderId="0" applyNumberFormat="0" applyFill="0" applyBorder="0" applyAlignment="0" applyProtection="0"/>
    <xf numFmtId="0" fontId="75" fillId="0" borderId="54" applyNumberFormat="0" applyFill="0" applyAlignment="0" applyProtection="0"/>
    <xf numFmtId="0" fontId="76" fillId="0" borderId="55" applyNumberFormat="0" applyFill="0" applyAlignment="0" applyProtection="0"/>
    <xf numFmtId="0" fontId="77" fillId="0" borderId="56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57" applyNumberFormat="0" applyAlignment="0" applyProtection="0"/>
    <xf numFmtId="0" fontId="82" fillId="33" borderId="58" applyNumberFormat="0" applyAlignment="0" applyProtection="0"/>
    <xf numFmtId="0" fontId="83" fillId="33" borderId="57" applyNumberFormat="0" applyAlignment="0" applyProtection="0"/>
    <xf numFmtId="0" fontId="84" fillId="0" borderId="59" applyNumberFormat="0" applyFill="0" applyAlignment="0" applyProtection="0"/>
    <xf numFmtId="0" fontId="7" fillId="34" borderId="60" applyNumberFormat="0" applyAlignment="0" applyProtection="0"/>
    <xf numFmtId="0" fontId="85" fillId="0" borderId="0" applyNumberFormat="0" applyFill="0" applyBorder="0" applyAlignment="0" applyProtection="0"/>
    <xf numFmtId="0" fontId="1" fillId="35" borderId="61" applyNumberFormat="0" applyFont="0" applyAlignment="0" applyProtection="0"/>
    <xf numFmtId="0" fontId="86" fillId="0" borderId="0" applyNumberFormat="0" applyFill="0" applyBorder="0" applyAlignment="0" applyProtection="0"/>
    <xf numFmtId="0" fontId="2" fillId="0" borderId="62" applyNumberFormat="0" applyFill="0" applyAlignment="0" applyProtection="0"/>
    <xf numFmtId="0" fontId="8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7" fillId="47" borderId="0" applyNumberFormat="0" applyBorder="0" applyAlignment="0" applyProtection="0"/>
    <xf numFmtId="0" fontId="8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7" fillId="51" borderId="0" applyNumberFormat="0" applyBorder="0" applyAlignment="0" applyProtection="0"/>
    <xf numFmtId="0" fontId="8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7" fillId="59" borderId="0" applyNumberFormat="0" applyBorder="0" applyAlignment="0" applyProtection="0"/>
    <xf numFmtId="0" fontId="48" fillId="0" borderId="0"/>
    <xf numFmtId="0" fontId="49" fillId="0" borderId="34">
      <protection locked="0"/>
    </xf>
    <xf numFmtId="43" fontId="48" fillId="0" borderId="0" applyFont="0" applyFill="0" applyBorder="0" applyAlignment="0" applyProtection="0"/>
    <xf numFmtId="0" fontId="49" fillId="0" borderId="0">
      <protection locked="0"/>
    </xf>
    <xf numFmtId="170" fontId="49" fillId="0" borderId="0">
      <protection locked="0"/>
    </xf>
    <xf numFmtId="44" fontId="48" fillId="0" borderId="0" applyFont="0" applyFill="0" applyBorder="0" applyAlignment="0" applyProtection="0"/>
    <xf numFmtId="170" fontId="4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1" fontId="49" fillId="0" borderId="0">
      <protection locked="0"/>
    </xf>
    <xf numFmtId="171" fontId="49" fillId="0" borderId="0">
      <protection locked="0"/>
    </xf>
    <xf numFmtId="168" fontId="49" fillId="0" borderId="0">
      <protection locked="0"/>
    </xf>
    <xf numFmtId="169" fontId="49" fillId="0" borderId="0">
      <protection locked="0"/>
    </xf>
    <xf numFmtId="169" fontId="49" fillId="0" borderId="0">
      <protection locked="0"/>
    </xf>
    <xf numFmtId="0" fontId="48" fillId="0" borderId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0" fontId="17" fillId="0" borderId="0"/>
    <xf numFmtId="0" fontId="65" fillId="0" borderId="0" applyAlignment="0">
      <alignment vertical="top" wrapText="1"/>
      <protection locked="0"/>
    </xf>
    <xf numFmtId="0" fontId="43" fillId="0" borderId="0"/>
    <xf numFmtId="0" fontId="63" fillId="0" borderId="0"/>
    <xf numFmtId="168" fontId="49" fillId="0" borderId="0">
      <protection locked="0"/>
    </xf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43" fillId="0" borderId="0"/>
    <xf numFmtId="0" fontId="43" fillId="0" borderId="0"/>
    <xf numFmtId="0" fontId="99" fillId="0" borderId="0"/>
  </cellStyleXfs>
  <cellXfs count="4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15" fillId="0" borderId="0" xfId="3" applyFont="1"/>
    <xf numFmtId="0" fontId="16" fillId="0" borderId="0" xfId="3" applyFont="1"/>
    <xf numFmtId="0" fontId="16" fillId="0" borderId="0" xfId="4" applyFont="1" applyAlignment="1">
      <alignment horizontal="centerContinuous"/>
    </xf>
    <xf numFmtId="0" fontId="17" fillId="0" borderId="0" xfId="4" applyBorder="1"/>
    <xf numFmtId="0" fontId="17" fillId="0" borderId="0" xfId="4"/>
    <xf numFmtId="0" fontId="18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4" fillId="0" borderId="0" xfId="3" applyFont="1"/>
    <xf numFmtId="0" fontId="16" fillId="0" borderId="0" xfId="4" applyFont="1" applyAlignment="1">
      <alignment vertical="top"/>
    </xf>
    <xf numFmtId="0" fontId="19" fillId="0" borderId="0" xfId="3" applyFont="1" applyAlignment="1">
      <alignment vertical="top"/>
    </xf>
    <xf numFmtId="0" fontId="20" fillId="0" borderId="0" xfId="4" applyFont="1"/>
    <xf numFmtId="0" fontId="16" fillId="0" borderId="0" xfId="5" applyNumberFormat="1" applyFont="1"/>
    <xf numFmtId="0" fontId="22" fillId="0" borderId="0" xfId="3" applyFont="1"/>
    <xf numFmtId="0" fontId="18" fillId="0" borderId="0" xfId="4" applyFont="1" applyAlignment="1">
      <alignment vertical="top"/>
    </xf>
    <xf numFmtId="0" fontId="16" fillId="0" borderId="6" xfId="4" applyFont="1" applyBorder="1" applyAlignment="1">
      <alignment wrapText="1"/>
    </xf>
    <xf numFmtId="0" fontId="16" fillId="0" borderId="6" xfId="4" applyFont="1" applyFill="1" applyBorder="1" applyAlignment="1">
      <alignment horizontal="center" vertical="center"/>
    </xf>
    <xf numFmtId="0" fontId="16" fillId="0" borderId="7" xfId="4" applyFont="1" applyFill="1" applyBorder="1" applyAlignment="1">
      <alignment horizontal="center" vertical="center"/>
    </xf>
    <xf numFmtId="0" fontId="16" fillId="0" borderId="6" xfId="4" applyFont="1" applyBorder="1" applyAlignment="1">
      <alignment horizontal="center" wrapText="1"/>
    </xf>
    <xf numFmtId="0" fontId="16" fillId="0" borderId="8" xfId="4" applyFont="1" applyBorder="1" applyAlignment="1">
      <alignment horizontal="center" wrapText="1"/>
    </xf>
    <xf numFmtId="0" fontId="16" fillId="0" borderId="9" xfId="4" applyFont="1" applyBorder="1" applyAlignment="1">
      <alignment horizontal="center" wrapText="1"/>
    </xf>
    <xf numFmtId="0" fontId="16" fillId="0" borderId="0" xfId="4" applyFont="1" applyBorder="1" applyAlignment="1">
      <alignment horizontal="center" wrapText="1"/>
    </xf>
    <xf numFmtId="0" fontId="16" fillId="0" borderId="10" xfId="4" applyFont="1" applyBorder="1"/>
    <xf numFmtId="0" fontId="23" fillId="0" borderId="10" xfId="4" applyFont="1" applyBorder="1" applyAlignment="1">
      <alignment horizontal="center" vertical="top"/>
    </xf>
    <xf numFmtId="0" fontId="23" fillId="0" borderId="11" xfId="4" applyFont="1" applyBorder="1" applyAlignment="1">
      <alignment horizontal="center" vertical="top"/>
    </xf>
    <xf numFmtId="0" fontId="23" fillId="0" borderId="12" xfId="4" applyFont="1" applyBorder="1" applyAlignment="1">
      <alignment horizontal="center" vertical="top"/>
    </xf>
    <xf numFmtId="0" fontId="23" fillId="0" borderId="6" xfId="4" applyFont="1" applyBorder="1" applyAlignment="1">
      <alignment horizontal="center" vertical="top"/>
    </xf>
    <xf numFmtId="0" fontId="23" fillId="0" borderId="13" xfId="4" applyFont="1" applyBorder="1" applyAlignment="1">
      <alignment horizontal="center" vertical="top"/>
    </xf>
    <xf numFmtId="0" fontId="23" fillId="0" borderId="0" xfId="4" applyFont="1" applyBorder="1" applyAlignment="1">
      <alignment horizontal="center" vertical="top"/>
    </xf>
    <xf numFmtId="0" fontId="16" fillId="0" borderId="14" xfId="4" applyFont="1" applyBorder="1" applyAlignment="1">
      <alignment horizontal="center" vertical="top"/>
    </xf>
    <xf numFmtId="0" fontId="16" fillId="0" borderId="15" xfId="6" applyFont="1" applyBorder="1" applyAlignment="1">
      <alignment wrapText="1"/>
    </xf>
    <xf numFmtId="49" fontId="16" fillId="0" borderId="16" xfId="6" applyNumberFormat="1" applyFont="1" applyBorder="1" applyAlignment="1">
      <alignment horizontal="center" wrapText="1"/>
    </xf>
    <xf numFmtId="3" fontId="16" fillId="0" borderId="0" xfId="4" applyNumberFormat="1" applyFont="1" applyBorder="1" applyAlignment="1">
      <alignment wrapText="1"/>
    </xf>
    <xf numFmtId="0" fontId="16" fillId="0" borderId="15" xfId="4" applyFont="1" applyBorder="1" applyAlignment="1">
      <alignment horizontal="center" vertical="top"/>
    </xf>
    <xf numFmtId="0" fontId="16" fillId="0" borderId="15" xfId="6" applyFont="1" applyBorder="1" applyAlignment="1">
      <alignment horizontal="left" wrapText="1"/>
    </xf>
    <xf numFmtId="3" fontId="16" fillId="0" borderId="0" xfId="4" applyNumberFormat="1" applyFont="1" applyFill="1" applyBorder="1" applyAlignment="1">
      <alignment wrapText="1"/>
    </xf>
    <xf numFmtId="0" fontId="16" fillId="0" borderId="15" xfId="6" applyFont="1" applyFill="1" applyBorder="1" applyAlignment="1">
      <alignment wrapText="1"/>
    </xf>
    <xf numFmtId="0" fontId="16" fillId="0" borderId="22" xfId="6" applyFont="1" applyBorder="1" applyAlignment="1">
      <alignment wrapText="1"/>
    </xf>
    <xf numFmtId="0" fontId="16" fillId="0" borderId="22" xfId="4" applyFont="1" applyBorder="1" applyAlignment="1">
      <alignment horizontal="center" vertical="top"/>
    </xf>
    <xf numFmtId="49" fontId="16" fillId="0" borderId="24" xfId="6" applyNumberFormat="1" applyFont="1" applyBorder="1" applyAlignment="1">
      <alignment horizontal="center" wrapText="1"/>
    </xf>
    <xf numFmtId="0" fontId="16" fillId="0" borderId="6" xfId="4" applyFont="1" applyBorder="1" applyAlignment="1">
      <alignment horizontal="center" vertical="top"/>
    </xf>
    <xf numFmtId="0" fontId="15" fillId="0" borderId="6" xfId="4" applyFont="1" applyBorder="1" applyAlignment="1">
      <alignment wrapText="1"/>
    </xf>
    <xf numFmtId="49" fontId="16" fillId="0" borderId="7" xfId="6" applyNumberFormat="1" applyFont="1" applyBorder="1" applyAlignment="1">
      <alignment horizontal="center" wrapText="1"/>
    </xf>
    <xf numFmtId="49" fontId="16" fillId="0" borderId="7" xfId="4" applyNumberFormat="1" applyFont="1" applyFill="1" applyBorder="1" applyAlignment="1">
      <alignment horizontal="center" wrapText="1"/>
    </xf>
    <xf numFmtId="0" fontId="15" fillId="0" borderId="10" xfId="4" applyFont="1" applyBorder="1" applyAlignment="1">
      <alignment wrapText="1"/>
    </xf>
    <xf numFmtId="3" fontId="16" fillId="0" borderId="7" xfId="4" applyNumberFormat="1" applyFont="1" applyFill="1" applyBorder="1" applyAlignment="1">
      <alignment wrapText="1"/>
    </xf>
    <xf numFmtId="0" fontId="16" fillId="0" borderId="27" xfId="4" applyFont="1" applyBorder="1" applyAlignment="1">
      <alignment horizontal="center" vertical="top"/>
    </xf>
    <xf numFmtId="0" fontId="16" fillId="0" borderId="6" xfId="4" applyFont="1" applyBorder="1" applyAlignment="1">
      <alignment vertical="top" wrapText="1"/>
    </xf>
    <xf numFmtId="3" fontId="16" fillId="0" borderId="6" xfId="4" applyNumberFormat="1" applyFont="1" applyFill="1" applyBorder="1" applyAlignment="1">
      <alignment wrapText="1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vertical="top" wrapText="1"/>
    </xf>
    <xf numFmtId="0" fontId="25" fillId="0" borderId="0" xfId="3" applyFont="1"/>
    <xf numFmtId="3" fontId="16" fillId="0" borderId="0" xfId="4" applyNumberFormat="1" applyFont="1" applyBorder="1" applyAlignment="1">
      <alignment horizontal="center" wrapText="1"/>
    </xf>
    <xf numFmtId="0" fontId="26" fillId="0" borderId="0" xfId="3" applyFont="1"/>
    <xf numFmtId="0" fontId="27" fillId="0" borderId="0" xfId="4" applyFont="1" applyBorder="1"/>
    <xf numFmtId="0" fontId="28" fillId="0" borderId="0" xfId="4" applyFont="1" applyFill="1" applyBorder="1" applyAlignment="1">
      <alignment wrapText="1"/>
    </xf>
    <xf numFmtId="167" fontId="28" fillId="0" borderId="0" xfId="4" applyNumberFormat="1" applyFont="1" applyFill="1" applyBorder="1" applyAlignment="1">
      <alignment wrapText="1"/>
    </xf>
    <xf numFmtId="0" fontId="29" fillId="0" borderId="0" xfId="3" applyFont="1" applyBorder="1" applyAlignment="1"/>
    <xf numFmtId="0" fontId="25" fillId="0" borderId="0" xfId="3" applyFont="1" applyBorder="1"/>
    <xf numFmtId="0" fontId="30" fillId="0" borderId="0" xfId="3" applyFont="1" applyBorder="1" applyAlignment="1"/>
    <xf numFmtId="0" fontId="14" fillId="0" borderId="0" xfId="3" applyBorder="1"/>
    <xf numFmtId="0" fontId="31" fillId="0" borderId="0" xfId="3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/>
    <xf numFmtId="0" fontId="7" fillId="4" borderId="2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3" borderId="3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42" fillId="5" borderId="0" xfId="0" applyFont="1" applyFill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9" fillId="5" borderId="1" xfId="0" applyNumberFormat="1" applyFont="1" applyFill="1" applyBorder="1"/>
    <xf numFmtId="0" fontId="11" fillId="5" borderId="0" xfId="0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2" fillId="5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horizontal="center" vertical="top"/>
    </xf>
    <xf numFmtId="165" fontId="13" fillId="5" borderId="0" xfId="1" applyNumberFormat="1" applyFont="1" applyFill="1" applyAlignment="1">
      <alignment horizontal="right" vertical="top"/>
    </xf>
    <xf numFmtId="165" fontId="2" fillId="5" borderId="0" xfId="0" applyNumberFormat="1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4" fontId="0" fillId="5" borderId="0" xfId="0" applyNumberFormat="1" applyFill="1" applyAlignment="1">
      <alignment vertical="top"/>
    </xf>
    <xf numFmtId="0" fontId="2" fillId="5" borderId="0" xfId="0" applyFont="1" applyFill="1" applyAlignment="1">
      <alignment horizontal="center" vertical="top"/>
    </xf>
    <xf numFmtId="4" fontId="4" fillId="5" borderId="1" xfId="1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right" vertical="top"/>
    </xf>
    <xf numFmtId="0" fontId="8" fillId="5" borderId="0" xfId="0" applyFont="1" applyFill="1"/>
    <xf numFmtId="165" fontId="13" fillId="5" borderId="0" xfId="1" applyNumberFormat="1" applyFont="1" applyFill="1" applyAlignment="1">
      <alignment horizontal="left" vertical="top"/>
    </xf>
    <xf numFmtId="0" fontId="41" fillId="5" borderId="0" xfId="0" applyFont="1" applyFill="1" applyAlignment="1">
      <alignment vertical="top"/>
    </xf>
    <xf numFmtId="0" fontId="10" fillId="5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/>
    <xf numFmtId="4" fontId="9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29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4" fontId="2" fillId="5" borderId="4" xfId="0" applyNumberFormat="1" applyFont="1" applyFill="1" applyBorder="1" applyAlignment="1">
      <alignment vertical="top"/>
    </xf>
    <xf numFmtId="0" fontId="44" fillId="0" borderId="0" xfId="0" applyFont="1" applyAlignment="1" applyProtection="1">
      <alignment horizontal="center" vertical="top"/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165" fontId="13" fillId="5" borderId="29" xfId="1" applyNumberFormat="1" applyFont="1" applyFill="1" applyBorder="1" applyAlignment="1" applyProtection="1">
      <alignment horizontal="right" vertical="top"/>
    </xf>
    <xf numFmtId="49" fontId="5" fillId="5" borderId="2" xfId="0" applyNumberFormat="1" applyFont="1" applyFill="1" applyBorder="1" applyAlignment="1" applyProtection="1">
      <alignment horizontal="center" vertical="top" wrapText="1"/>
    </xf>
    <xf numFmtId="0" fontId="8" fillId="5" borderId="0" xfId="0" applyFont="1" applyFill="1" applyAlignment="1">
      <alignment vertical="top"/>
    </xf>
    <xf numFmtId="0" fontId="38" fillId="3" borderId="1" xfId="0" applyFont="1" applyFill="1" applyBorder="1" applyAlignment="1">
      <alignment vertical="top" wrapText="1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10" fillId="5" borderId="0" xfId="0" applyFont="1" applyFill="1" applyAlignment="1">
      <alignment horizontal="left" vertical="top" wrapText="1"/>
    </xf>
    <xf numFmtId="0" fontId="7" fillId="3" borderId="30" xfId="0" applyFont="1" applyFill="1" applyBorder="1" applyAlignment="1">
      <alignment horizontal="center" vertical="top"/>
    </xf>
    <xf numFmtId="49" fontId="5" fillId="5" borderId="44" xfId="0" applyNumberFormat="1" applyFont="1" applyFill="1" applyBorder="1" applyAlignment="1" applyProtection="1">
      <alignment horizontal="center" vertical="top" wrapText="1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7" xfId="4" applyNumberFormat="1" applyFont="1" applyBorder="1" applyAlignment="1" applyProtection="1">
      <alignment wrapText="1"/>
      <protection locked="0"/>
    </xf>
    <xf numFmtId="4" fontId="16" fillId="0" borderId="18" xfId="4" applyNumberFormat="1" applyFont="1" applyBorder="1" applyAlignment="1" applyProtection="1">
      <alignment wrapText="1"/>
      <protection locked="0"/>
    </xf>
    <xf numFmtId="4" fontId="16" fillId="0" borderId="19" xfId="4" applyNumberFormat="1" applyFont="1" applyBorder="1" applyAlignment="1">
      <alignment wrapText="1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20" xfId="4" applyNumberFormat="1" applyFont="1" applyBorder="1" applyAlignment="1" applyProtection="1">
      <alignment wrapText="1"/>
      <protection locked="0"/>
    </xf>
    <xf numFmtId="4" fontId="16" fillId="0" borderId="21" xfId="4" applyNumberFormat="1" applyFont="1" applyBorder="1" applyAlignment="1" applyProtection="1">
      <alignment wrapText="1"/>
      <protection locked="0"/>
    </xf>
    <xf numFmtId="4" fontId="16" fillId="0" borderId="22" xfId="4" applyNumberFormat="1" applyFont="1" applyBorder="1" applyAlignment="1">
      <alignment wrapText="1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0" xfId="4" applyNumberFormat="1" applyFont="1" applyFill="1" applyBorder="1" applyAlignment="1" applyProtection="1">
      <alignment wrapText="1"/>
      <protection locked="0"/>
    </xf>
    <xf numFmtId="4" fontId="16" fillId="0" borderId="21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>
      <alignment wrapText="1"/>
    </xf>
    <xf numFmtId="4" fontId="16" fillId="0" borderId="22" xfId="4" applyNumberFormat="1" applyFont="1" applyFill="1" applyBorder="1" applyAlignment="1" applyProtection="1">
      <alignment wrapText="1"/>
      <protection locked="0"/>
    </xf>
    <xf numFmtId="4" fontId="16" fillId="0" borderId="23" xfId="4" applyNumberFormat="1" applyFont="1" applyFill="1" applyBorder="1" applyAlignment="1" applyProtection="1">
      <alignment wrapText="1"/>
      <protection locked="0"/>
    </xf>
    <xf numFmtId="4" fontId="16" fillId="0" borderId="25" xfId="4" applyNumberFormat="1" applyFont="1" applyFill="1" applyBorder="1" applyAlignment="1" applyProtection="1">
      <alignment wrapText="1"/>
      <protection locked="0"/>
    </xf>
    <xf numFmtId="4" fontId="16" fillId="0" borderId="26" xfId="4" applyNumberFormat="1" applyFont="1" applyFill="1" applyBorder="1" applyAlignment="1" applyProtection="1">
      <alignment wrapText="1"/>
      <protection locked="0"/>
    </xf>
    <xf numFmtId="4" fontId="22" fillId="0" borderId="6" xfId="4" applyNumberFormat="1" applyFont="1" applyFill="1" applyBorder="1" applyAlignment="1">
      <alignment wrapText="1"/>
    </xf>
    <xf numFmtId="4" fontId="22" fillId="0" borderId="7" xfId="4" applyNumberFormat="1" applyFont="1" applyFill="1" applyBorder="1" applyAlignment="1">
      <alignment wrapText="1"/>
    </xf>
    <xf numFmtId="4" fontId="22" fillId="0" borderId="9" xfId="4" applyNumberFormat="1" applyFont="1" applyFill="1" applyBorder="1" applyAlignment="1">
      <alignment wrapText="1"/>
    </xf>
    <xf numFmtId="4" fontId="24" fillId="0" borderId="8" xfId="4" applyNumberFormat="1" applyFont="1" applyFill="1" applyBorder="1" applyAlignment="1">
      <alignment wrapText="1"/>
    </xf>
    <xf numFmtId="4" fontId="24" fillId="0" borderId="6" xfId="4" applyNumberFormat="1" applyFont="1" applyFill="1" applyBorder="1" applyAlignment="1">
      <alignment wrapText="1"/>
    </xf>
    <xf numFmtId="4" fontId="22" fillId="0" borderId="6" xfId="4" applyNumberFormat="1" applyFont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15" fillId="0" borderId="12" xfId="4" applyNumberFormat="1" applyFont="1" applyFill="1" applyBorder="1" applyAlignment="1">
      <alignment wrapText="1"/>
    </xf>
    <xf numFmtId="4" fontId="15" fillId="0" borderId="13" xfId="4" applyNumberFormat="1" applyFont="1" applyFill="1" applyBorder="1" applyAlignment="1">
      <alignment wrapText="1"/>
    </xf>
    <xf numFmtId="4" fontId="15" fillId="0" borderId="6" xfId="4" applyNumberFormat="1" applyFont="1" applyFill="1" applyBorder="1" applyAlignment="1">
      <alignment wrapText="1"/>
    </xf>
    <xf numFmtId="4" fontId="16" fillId="0" borderId="6" xfId="4" applyNumberFormat="1" applyFont="1" applyFill="1" applyBorder="1" applyAlignment="1">
      <alignment wrapText="1"/>
    </xf>
    <xf numFmtId="4" fontId="16" fillId="0" borderId="8" xfId="4" applyNumberFormat="1" applyFont="1" applyBorder="1" applyAlignment="1">
      <alignment wrapText="1"/>
    </xf>
    <xf numFmtId="4" fontId="16" fillId="0" borderId="6" xfId="4" applyNumberFormat="1" applyFont="1" applyBorder="1" applyAlignment="1">
      <alignment wrapText="1"/>
    </xf>
    <xf numFmtId="4" fontId="16" fillId="0" borderId="9" xfId="4" applyNumberFormat="1" applyFont="1" applyBorder="1" applyAlignment="1">
      <alignment wrapText="1"/>
    </xf>
    <xf numFmtId="4" fontId="17" fillId="0" borderId="6" xfId="4" applyNumberFormat="1" applyBorder="1"/>
    <xf numFmtId="0" fontId="10" fillId="5" borderId="0" xfId="0" applyFont="1" applyFill="1" applyAlignment="1">
      <alignment horizontal="left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5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38" fillId="3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2" xfId="0" applyFont="1" applyFill="1" applyBorder="1" applyAlignment="1" applyProtection="1">
      <alignment horizontal="center" vertical="top" wrapText="1"/>
    </xf>
    <xf numFmtId="9" fontId="9" fillId="5" borderId="2" xfId="2" applyFont="1" applyFill="1" applyBorder="1" applyAlignment="1" applyProtection="1">
      <alignment horizontal="center" vertical="top" wrapText="1"/>
    </xf>
    <xf numFmtId="4" fontId="4" fillId="0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0" fillId="0" borderId="0" xfId="0"/>
    <xf numFmtId="0" fontId="5" fillId="0" borderId="44" xfId="0" applyFont="1" applyBorder="1" applyAlignment="1" applyProtection="1">
      <alignment horizontal="center" vertical="top" wrapText="1"/>
      <protection locked="0"/>
    </xf>
    <xf numFmtId="0" fontId="7" fillId="3" borderId="3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center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5" borderId="0" xfId="0" applyFont="1" applyFill="1" applyAlignment="1"/>
    <xf numFmtId="0" fontId="7" fillId="3" borderId="2" xfId="0" applyFont="1" applyFill="1" applyBorder="1" applyAlignment="1"/>
    <xf numFmtId="0" fontId="7" fillId="60" borderId="1" xfId="0" applyFont="1" applyFill="1" applyBorder="1" applyAlignment="1" applyProtection="1">
      <alignment wrapText="1"/>
    </xf>
    <xf numFmtId="49" fontId="3" fillId="0" borderId="67" xfId="0" applyNumberFormat="1" applyFont="1" applyBorder="1" applyAlignment="1" applyProtection="1">
      <alignment horizontal="left" vertical="top"/>
    </xf>
    <xf numFmtId="49" fontId="3" fillId="0" borderId="66" xfId="0" applyNumberFormat="1" applyFont="1" applyBorder="1" applyAlignment="1" applyProtection="1">
      <alignment horizontal="left" vertical="top"/>
    </xf>
    <xf numFmtId="4" fontId="3" fillId="5" borderId="0" xfId="0" applyNumberFormat="1" applyFont="1" applyFill="1" applyAlignment="1">
      <alignment vertical="top"/>
    </xf>
    <xf numFmtId="0" fontId="0" fillId="5" borderId="0" xfId="0" applyFill="1" applyProtection="1"/>
    <xf numFmtId="49" fontId="3" fillId="0" borderId="2" xfId="0" applyNumberFormat="1" applyFont="1" applyBorder="1" applyAlignment="1" applyProtection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top"/>
    </xf>
    <xf numFmtId="0" fontId="11" fillId="5" borderId="0" xfId="0" applyFont="1" applyFill="1"/>
    <xf numFmtId="0" fontId="0" fillId="5" borderId="0" xfId="0" applyFill="1"/>
    <xf numFmtId="0" fontId="10" fillId="5" borderId="0" xfId="0" applyFont="1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5" fontId="13" fillId="5" borderId="0" xfId="1" applyNumberFormat="1" applyFont="1" applyFill="1" applyAlignment="1">
      <alignment horizontal="right"/>
    </xf>
    <xf numFmtId="165" fontId="13" fillId="5" borderId="0" xfId="1" applyNumberFormat="1" applyFont="1" applyFill="1" applyAlignment="1">
      <alignment horizontal="center"/>
    </xf>
    <xf numFmtId="165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0" fillId="5" borderId="0" xfId="0" applyNumberFormat="1" applyFill="1" applyAlignment="1">
      <alignment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3" borderId="2" xfId="0" applyFont="1" applyFill="1" applyBorder="1" applyAlignment="1">
      <alignment horizontal="center"/>
    </xf>
    <xf numFmtId="4" fontId="95" fillId="0" borderId="0" xfId="0" applyNumberFormat="1" applyFont="1" applyProtection="1"/>
    <xf numFmtId="0" fontId="93" fillId="0" borderId="0" xfId="0" applyFont="1" applyAlignment="1" applyProtection="1">
      <alignment horizontal="left"/>
    </xf>
    <xf numFmtId="4" fontId="2" fillId="5" borderId="1" xfId="0" applyNumberFormat="1" applyFont="1" applyFill="1" applyBorder="1" applyProtection="1"/>
    <xf numFmtId="0" fontId="33" fillId="0" borderId="0" xfId="0" applyFont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5" fillId="0" borderId="0" xfId="0" applyFont="1" applyFill="1" applyAlignment="1"/>
    <xf numFmtId="0" fontId="95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4" fillId="5" borderId="1" xfId="0" applyNumberFormat="1" applyFont="1" applyFill="1" applyBorder="1"/>
    <xf numFmtId="0" fontId="94" fillId="0" borderId="0" xfId="0" applyFont="1" applyAlignment="1" applyProtection="1">
      <alignment horizontal="left"/>
    </xf>
    <xf numFmtId="0" fontId="8" fillId="5" borderId="0" xfId="0" applyFont="1" applyFill="1" applyProtection="1"/>
    <xf numFmtId="0" fontId="2" fillId="0" borderId="0" xfId="0" applyFont="1" applyProtection="1"/>
    <xf numFmtId="4" fontId="7" fillId="60" borderId="1" xfId="0" applyNumberFormat="1" applyFont="1" applyFill="1" applyBorder="1" applyProtection="1"/>
    <xf numFmtId="0" fontId="0" fillId="0" borderId="0" xfId="0" applyProtection="1"/>
    <xf numFmtId="0" fontId="2" fillId="5" borderId="0" xfId="0" applyFont="1" applyFill="1" applyProtection="1"/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Fill="1" applyBorder="1" applyAlignment="1" applyProtection="1">
      <alignment vertical="top"/>
      <protection locked="0"/>
    </xf>
    <xf numFmtId="0" fontId="0" fillId="5" borderId="0" xfId="0" applyFill="1"/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5" fontId="13" fillId="5" borderId="0" xfId="1" applyNumberFormat="1" applyFont="1" applyFill="1" applyAlignment="1">
      <alignment horizontal="center"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2" fillId="5" borderId="0" xfId="0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174" fontId="0" fillId="0" borderId="30" xfId="0" applyNumberFormat="1" applyBorder="1" applyAlignment="1">
      <alignment horizontal="center" vertical="top"/>
    </xf>
    <xf numFmtId="2" fontId="0" fillId="5" borderId="0" xfId="0" applyNumberFormat="1" applyFill="1" applyBorder="1" applyAlignment="1">
      <alignment horizontal="center" vertical="top"/>
    </xf>
    <xf numFmtId="0" fontId="5" fillId="0" borderId="30" xfId="0" applyFont="1" applyBorder="1" applyAlignment="1" applyProtection="1">
      <protection locked="0"/>
    </xf>
    <xf numFmtId="174" fontId="5" fillId="0" borderId="33" xfId="0" applyNumberFormat="1" applyFont="1" applyBorder="1" applyAlignment="1" applyProtection="1">
      <alignment horizontal="center" wrapText="1"/>
      <protection locked="0"/>
    </xf>
    <xf numFmtId="173" fontId="5" fillId="0" borderId="30" xfId="0" applyNumberFormat="1" applyFont="1" applyBorder="1" applyAlignment="1" applyProtection="1">
      <alignment horizontal="center" wrapText="1"/>
      <protection locked="0"/>
    </xf>
    <xf numFmtId="4" fontId="4" fillId="0" borderId="1" xfId="1" applyNumberFormat="1" applyFont="1" applyBorder="1" applyAlignment="1" applyProtection="1">
      <protection locked="0"/>
    </xf>
    <xf numFmtId="174" fontId="5" fillId="0" borderId="30" xfId="0" applyNumberFormat="1" applyFont="1" applyBorder="1" applyAlignment="1" applyProtection="1">
      <alignment horizontal="center" wrapText="1"/>
      <protection locked="0"/>
    </xf>
    <xf numFmtId="14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164" fontId="8" fillId="0" borderId="29" xfId="2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165" fontId="13" fillId="5" borderId="0" xfId="1" applyNumberFormat="1" applyFont="1" applyFill="1" applyAlignment="1">
      <alignment horizontal="left" vertical="top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4" fontId="16" fillId="0" borderId="0" xfId="4" applyNumberFormat="1" applyFont="1" applyBorder="1" applyAlignment="1">
      <alignment wrapText="1"/>
    </xf>
    <xf numFmtId="4" fontId="16" fillId="0" borderId="0" xfId="4" applyNumberFormat="1" applyFont="1" applyFill="1" applyBorder="1" applyAlignment="1">
      <alignment wrapText="1"/>
    </xf>
    <xf numFmtId="4" fontId="22" fillId="0" borderId="0" xfId="4" applyNumberFormat="1" applyFont="1" applyFill="1" applyBorder="1" applyAlignment="1">
      <alignment wrapText="1"/>
    </xf>
    <xf numFmtId="4" fontId="15" fillId="0" borderId="0" xfId="4" applyNumberFormat="1" applyFont="1" applyFill="1" applyBorder="1" applyAlignment="1">
      <alignment wrapText="1"/>
    </xf>
    <xf numFmtId="4" fontId="17" fillId="0" borderId="0" xfId="4" applyNumberFormat="1"/>
    <xf numFmtId="0" fontId="17" fillId="0" borderId="0" xfId="4" applyFont="1"/>
    <xf numFmtId="0" fontId="97" fillId="0" borderId="0" xfId="4" applyFont="1"/>
    <xf numFmtId="0" fontId="97" fillId="0" borderId="0" xfId="3" applyFont="1"/>
    <xf numFmtId="0" fontId="97" fillId="0" borderId="0" xfId="3" applyFont="1" applyAlignment="1"/>
    <xf numFmtId="4" fontId="22" fillId="0" borderId="0" xfId="4" applyNumberFormat="1" applyFont="1" applyBorder="1" applyAlignment="1">
      <alignment wrapText="1"/>
    </xf>
    <xf numFmtId="4" fontId="17" fillId="0" borderId="0" xfId="4" applyNumberFormat="1" applyBorder="1"/>
    <xf numFmtId="14" fontId="97" fillId="0" borderId="0" xfId="3" applyNumberFormat="1" applyFont="1" applyAlignment="1">
      <alignment horizontal="left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4" fontId="22" fillId="0" borderId="6" xfId="4" applyNumberFormat="1" applyFont="1" applyFill="1" applyBorder="1" applyAlignment="1">
      <alignment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72" fontId="88" fillId="0" borderId="64" xfId="1" applyNumberFormat="1" applyFont="1" applyBorder="1" applyAlignment="1" applyProtection="1">
      <alignment horizontal="center" vertical="top"/>
      <protection locked="0"/>
    </xf>
    <xf numFmtId="172" fontId="88" fillId="0" borderId="65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14" fontId="8" fillId="5" borderId="2" xfId="0" applyNumberFormat="1" applyFont="1" applyFill="1" applyBorder="1" applyAlignment="1" applyProtection="1">
      <alignment horizontal="center" vertical="top" wrapText="1"/>
    </xf>
    <xf numFmtId="14" fontId="8" fillId="5" borderId="3" xfId="0" applyNumberFormat="1" applyFont="1" applyFill="1" applyBorder="1" applyAlignment="1" applyProtection="1">
      <alignment horizontal="center" vertical="top" wrapText="1"/>
    </xf>
    <xf numFmtId="14" fontId="8" fillId="5" borderId="4" xfId="0" applyNumberFormat="1" applyFont="1" applyFill="1" applyBorder="1" applyAlignment="1" applyProtection="1">
      <alignment horizontal="center" vertical="top" wrapText="1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164" fontId="89" fillId="0" borderId="45" xfId="2" applyNumberFormat="1" applyFont="1" applyBorder="1" applyAlignment="1" applyProtection="1">
      <alignment horizontal="center" vertical="top"/>
      <protection locked="0"/>
    </xf>
    <xf numFmtId="164" fontId="89" fillId="0" borderId="46" xfId="2" applyNumberFormat="1" applyFont="1" applyBorder="1" applyAlignment="1" applyProtection="1">
      <alignment horizontal="center" vertical="top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45" fillId="0" borderId="2" xfId="9" applyBorder="1" applyAlignment="1" applyProtection="1">
      <alignment horizontal="center" vertical="top" wrapText="1"/>
      <protection locked="0"/>
    </xf>
    <xf numFmtId="3" fontId="0" fillId="0" borderId="2" xfId="0" applyNumberFormat="1" applyBorder="1" applyAlignment="1" applyProtection="1">
      <alignment horizontal="center" vertical="top" wrapText="1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14" fontId="0" fillId="0" borderId="49" xfId="0" applyNumberFormat="1" applyFill="1" applyBorder="1" applyAlignment="1" applyProtection="1">
      <alignment horizontal="center" vertical="top"/>
      <protection locked="0"/>
    </xf>
    <xf numFmtId="14" fontId="0" fillId="0" borderId="51" xfId="0" applyNumberForma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top" wrapText="1"/>
      <protection locked="0"/>
    </xf>
    <xf numFmtId="4" fontId="0" fillId="5" borderId="2" xfId="0" applyNumberFormat="1" applyFill="1" applyBorder="1" applyAlignment="1">
      <alignment horizontal="center" vertical="top"/>
    </xf>
    <xf numFmtId="4" fontId="0" fillId="5" borderId="3" xfId="0" applyNumberFormat="1" applyFill="1" applyBorder="1" applyAlignment="1">
      <alignment horizontal="center" vertical="top"/>
    </xf>
    <xf numFmtId="4" fontId="0" fillId="5" borderId="4" xfId="0" applyNumberFormat="1" applyFill="1" applyBorder="1" applyAlignment="1">
      <alignment horizontal="center" vertical="top"/>
    </xf>
    <xf numFmtId="4" fontId="2" fillId="5" borderId="2" xfId="0" applyNumberFormat="1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center" vertical="top"/>
    </xf>
    <xf numFmtId="4" fontId="2" fillId="5" borderId="4" xfId="0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6" fillId="0" borderId="0" xfId="5" applyNumberFormat="1" applyFont="1" applyBorder="1" applyAlignment="1"/>
    <xf numFmtId="0" fontId="90" fillId="0" borderId="1" xfId="0" applyFont="1" applyBorder="1" applyAlignment="1" applyProtection="1">
      <alignment horizontal="center" vertical="top" wrapText="1"/>
    </xf>
    <xf numFmtId="4" fontId="91" fillId="5" borderId="1" xfId="0" applyNumberFormat="1" applyFont="1" applyFill="1" applyBorder="1" applyAlignment="1" applyProtection="1">
      <alignment vertical="top"/>
    </xf>
    <xf numFmtId="0" fontId="12" fillId="5" borderId="0" xfId="0" applyFont="1" applyFill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36" fillId="5" borderId="0" xfId="0" applyFont="1" applyFill="1" applyAlignment="1">
      <alignment vertical="top"/>
    </xf>
    <xf numFmtId="0" fontId="5" fillId="5" borderId="5" xfId="0" applyFont="1" applyFill="1" applyBorder="1" applyAlignment="1">
      <alignment horizontal="center" vertical="top"/>
    </xf>
    <xf numFmtId="4" fontId="33" fillId="5" borderId="5" xfId="1" applyNumberFormat="1" applyFont="1" applyFill="1" applyBorder="1" applyAlignment="1">
      <alignment vertical="top"/>
    </xf>
    <xf numFmtId="4" fontId="5" fillId="5" borderId="5" xfId="1" applyNumberFormat="1" applyFont="1" applyFill="1" applyBorder="1" applyAlignment="1">
      <alignment vertical="top"/>
    </xf>
    <xf numFmtId="0" fontId="92" fillId="5" borderId="0" xfId="0" applyFont="1" applyFill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4" fontId="33" fillId="6" borderId="5" xfId="1" applyNumberFormat="1" applyFont="1" applyFill="1" applyBorder="1" applyAlignment="1">
      <alignment vertical="top"/>
    </xf>
    <xf numFmtId="4" fontId="5" fillId="6" borderId="5" xfId="1" applyNumberFormat="1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165" fontId="39" fillId="5" borderId="0" xfId="1" applyNumberFormat="1" applyFont="1" applyFill="1" applyAlignment="1">
      <alignment horizontal="right" vertical="top"/>
    </xf>
    <xf numFmtId="165" fontId="37" fillId="5" borderId="0" xfId="1" applyNumberFormat="1" applyFont="1" applyFill="1" applyAlignment="1">
      <alignment horizontal="right" vertical="top"/>
    </xf>
    <xf numFmtId="165" fontId="40" fillId="5" borderId="0" xfId="0" applyNumberFormat="1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4" fillId="5" borderId="0" xfId="0" applyFont="1" applyFill="1" applyAlignment="1">
      <alignment vertical="top"/>
    </xf>
    <xf numFmtId="4" fontId="96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3" fontId="9" fillId="5" borderId="0" xfId="1" applyFont="1" applyFill="1" applyAlignment="1">
      <alignment vertical="top"/>
    </xf>
    <xf numFmtId="0" fontId="35" fillId="5" borderId="0" xfId="0" applyFont="1" applyFill="1" applyAlignment="1">
      <alignment vertical="top"/>
    </xf>
    <xf numFmtId="0" fontId="4" fillId="5" borderId="0" xfId="0" applyFont="1" applyFill="1" applyAlignment="1">
      <alignment horizontal="center" vertical="top"/>
    </xf>
    <xf numFmtId="4" fontId="9" fillId="5" borderId="0" xfId="0" applyNumberFormat="1" applyFont="1" applyFill="1" applyBorder="1" applyAlignment="1">
      <alignment vertical="top"/>
    </xf>
    <xf numFmtId="4" fontId="4" fillId="5" borderId="0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/>
    </xf>
    <xf numFmtId="165" fontId="13" fillId="62" borderId="29" xfId="1" applyNumberFormat="1" applyFont="1" applyFill="1" applyBorder="1" applyAlignment="1" applyProtection="1">
      <alignment horizontal="right" vertical="top"/>
    </xf>
    <xf numFmtId="4" fontId="4" fillId="63" borderId="1" xfId="1" applyNumberFormat="1" applyFont="1" applyFill="1" applyBorder="1" applyAlignment="1" applyProtection="1">
      <alignment vertical="top"/>
      <protection locked="0"/>
    </xf>
    <xf numFmtId="10" fontId="89" fillId="62" borderId="29" xfId="1" applyNumberFormat="1" applyFont="1" applyFill="1" applyBorder="1" applyAlignment="1" applyProtection="1">
      <alignment horizontal="center" vertical="top"/>
    </xf>
    <xf numFmtId="0" fontId="5" fillId="63" borderId="1" xfId="0" applyFont="1" applyFill="1" applyBorder="1" applyAlignment="1" applyProtection="1">
      <alignment horizontal="center" vertical="top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5" borderId="29" xfId="1" applyNumberFormat="1" applyFont="1" applyFill="1" applyBorder="1" applyAlignment="1" applyProtection="1">
      <alignment horizontal="right" vertical="top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165" fontId="13" fillId="0" borderId="29" xfId="1" applyNumberFormat="1" applyFont="1" applyBorder="1" applyAlignment="1" applyProtection="1">
      <alignment horizontal="right" vertical="top"/>
      <protection locked="0"/>
    </xf>
    <xf numFmtId="4" fontId="16" fillId="0" borderId="15" xfId="4" applyNumberFormat="1" applyFont="1" applyFill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4" fillId="0" borderId="1" xfId="1" applyNumberFormat="1" applyFont="1" applyBorder="1" applyProtection="1"/>
    <xf numFmtId="4" fontId="2" fillId="5" borderId="1" xfId="0" applyNumberFormat="1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7" fillId="60" borderId="1" xfId="0" applyNumberFormat="1" applyFont="1" applyFill="1" applyBorder="1" applyProtection="1"/>
    <xf numFmtId="0" fontId="0" fillId="0" borderId="0" xfId="0" applyProtection="1"/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68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14" fontId="5" fillId="0" borderId="2" xfId="0" applyNumberFormat="1" applyFont="1" applyBorder="1" applyAlignment="1" applyProtection="1">
      <alignment horizontal="center" vertical="top" wrapText="1"/>
      <protection locked="0"/>
    </xf>
    <xf numFmtId="14" fontId="5" fillId="0" borderId="44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0" borderId="0" xfId="0"/>
    <xf numFmtId="0" fontId="5" fillId="63" borderId="1" xfId="0" applyFont="1" applyFill="1" applyBorder="1" applyAlignment="1" applyProtection="1">
      <alignment vertical="top" wrapText="1"/>
    </xf>
    <xf numFmtId="0" fontId="5" fillId="63" borderId="1" xfId="0" applyFont="1" applyFill="1" applyBorder="1" applyAlignment="1" applyProtection="1">
      <alignment horizontal="center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2" xfId="4" applyNumberFormat="1" applyFont="1" applyFill="1" applyBorder="1" applyAlignment="1" applyProtection="1">
      <alignment wrapText="1"/>
      <protection locked="0"/>
    </xf>
    <xf numFmtId="0" fontId="0" fillId="0" borderId="0" xfId="0"/>
    <xf numFmtId="0" fontId="17" fillId="0" borderId="0" xfId="5" applyNumberFormat="1" applyFont="1"/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</cellXfs>
  <cellStyles count="199">
    <cellStyle name="rka" xfId="14"/>
    <cellStyle name="rka 2" xfId="15"/>
    <cellStyle name="rka 2 2" xfId="112"/>
    <cellStyle name="rka 3" xfId="178"/>
    <cellStyle name="źrka" xfId="16"/>
    <cellStyle name="źrka 2" xfId="17"/>
    <cellStyle name="źrka 2 2" xfId="113"/>
    <cellStyle name="źrka 3" xfId="179"/>
    <cellStyle name="20 % – Zvýraznění1" xfId="143" builtinId="30" customBuiltin="1"/>
    <cellStyle name="20 % – Zvýraznění1 2" xfId="18"/>
    <cellStyle name="20 % – Zvýraznění2" xfId="147" builtinId="34" customBuiltin="1"/>
    <cellStyle name="20 % – Zvýraznění2 2" xfId="19"/>
    <cellStyle name="20 % – Zvýraznění3" xfId="151" builtinId="38" customBuiltin="1"/>
    <cellStyle name="20 % – Zvýraznění3 2" xfId="20"/>
    <cellStyle name="20 % – Zvýraznění4" xfId="155" builtinId="42" customBuiltin="1"/>
    <cellStyle name="20 % – Zvýraznění4 2" xfId="21"/>
    <cellStyle name="20 % – Zvýraznění5" xfId="159" builtinId="46" customBuiltin="1"/>
    <cellStyle name="20 % – Zvýraznění5 2" xfId="22"/>
    <cellStyle name="20 % – Zvýraznění6" xfId="163" builtinId="50" customBuiltin="1"/>
    <cellStyle name="20 % – Zvýraznění6 2" xfId="23"/>
    <cellStyle name="40 % – Zvýraznění1" xfId="144" builtinId="31" customBuiltin="1"/>
    <cellStyle name="40 % – Zvýraznění1 2" xfId="24"/>
    <cellStyle name="40 % – Zvýraznění2" xfId="148" builtinId="35" customBuiltin="1"/>
    <cellStyle name="40 % – Zvýraznění2 2" xfId="25"/>
    <cellStyle name="40 % – Zvýraznění3" xfId="152" builtinId="39" customBuiltin="1"/>
    <cellStyle name="40 % – Zvýraznění3 2" xfId="26"/>
    <cellStyle name="40 % – Zvýraznění4" xfId="156" builtinId="43" customBuiltin="1"/>
    <cellStyle name="40 % – Zvýraznění4 2" xfId="27"/>
    <cellStyle name="40 % – Zvýraznění5" xfId="160" builtinId="47" customBuiltin="1"/>
    <cellStyle name="40 % – Zvýraznění5 2" xfId="28"/>
    <cellStyle name="40 % – Zvýraznění6" xfId="164" builtinId="51" customBuiltin="1"/>
    <cellStyle name="40 % – Zvýraznění6 2" xfId="29"/>
    <cellStyle name="60 % – Zvýraznění1" xfId="145" builtinId="32" customBuiltin="1"/>
    <cellStyle name="60 % – Zvýraznění1 2" xfId="30"/>
    <cellStyle name="60 % – Zvýraznění2" xfId="149" builtinId="36" customBuiltin="1"/>
    <cellStyle name="60 % – Zvýraznění2 2" xfId="31"/>
    <cellStyle name="60 % – Zvýraznění3" xfId="153" builtinId="40" customBuiltin="1"/>
    <cellStyle name="60 % – Zvýraznění3 2" xfId="32"/>
    <cellStyle name="60 % – Zvýraznění4" xfId="157" builtinId="44" customBuiltin="1"/>
    <cellStyle name="60 % – Zvýraznění4 2" xfId="33"/>
    <cellStyle name="60 % – Zvýraznění5" xfId="161" builtinId="48" customBuiltin="1"/>
    <cellStyle name="60 % – Zvýraznění5 2" xfId="34"/>
    <cellStyle name="60 % – Zvýraznění6" xfId="165" builtinId="52" customBuiltin="1"/>
    <cellStyle name="60 % – Zvýraznění6 2" xfId="35"/>
    <cellStyle name="Celkem" xfId="141" builtinId="25" customBuiltin="1"/>
    <cellStyle name="Celkem 2" xfId="36"/>
    <cellStyle name="Celkem 2 2" xfId="37"/>
    <cellStyle name="Celkem 2 2 2" xfId="114"/>
    <cellStyle name="Celkem 2 3" xfId="103"/>
    <cellStyle name="Celkem 2 4" xfId="167"/>
    <cellStyle name="Celkem 3" xfId="38"/>
    <cellStyle name="Celkem 3 2" xfId="115"/>
    <cellStyle name="Čárka" xfId="1" builtinId="3"/>
    <cellStyle name="Čárka 2" xfId="183"/>
    <cellStyle name="čárky 2" xfId="39"/>
    <cellStyle name="čárky 2 2" xfId="168"/>
    <cellStyle name="Datum" xfId="40"/>
    <cellStyle name="Datum 2" xfId="41"/>
    <cellStyle name="Datum 2 2" xfId="116"/>
    <cellStyle name="Datum 3" xfId="169"/>
    <cellStyle name="Hypertextový odkaz" xfId="9" builtinId="8"/>
    <cellStyle name="Hypertextový odkaz 2" xfId="7"/>
    <cellStyle name="Hypertextový odkaz 2 2" xfId="42"/>
    <cellStyle name="Hypertextový odkaz 3" xfId="43"/>
    <cellStyle name="Chybně" xfId="131" builtinId="27" customBuiltin="1"/>
    <cellStyle name="Chybně 2" xfId="44"/>
    <cellStyle name="Kontrolní buňka" xfId="137" builtinId="23" customBuiltin="1"/>
    <cellStyle name="Kontrolní buňka 2" xfId="45"/>
    <cellStyle name="M‰na" xfId="46"/>
    <cellStyle name="M‰na 2" xfId="47"/>
    <cellStyle name="M‰na 2 2" xfId="117"/>
    <cellStyle name="M‰na 3" xfId="170"/>
    <cellStyle name="Mna" xfId="48"/>
    <cellStyle name="Mna 2" xfId="49"/>
    <cellStyle name="Mna 2 2" xfId="118"/>
    <cellStyle name="Mna 3" xfId="172"/>
    <cellStyle name="měny 2" xfId="50"/>
    <cellStyle name="měny 2 2" xfId="171"/>
    <cellStyle name="Nadpis 1" xfId="126" builtinId="16" customBuiltin="1"/>
    <cellStyle name="Nadpis 1 2" xfId="51"/>
    <cellStyle name="Nadpis 2" xfId="127" builtinId="17" customBuiltin="1"/>
    <cellStyle name="Nadpis 2 2" xfId="52"/>
    <cellStyle name="Nadpis 3" xfId="128" builtinId="18" customBuiltin="1"/>
    <cellStyle name="Nadpis 3 2" xfId="53"/>
    <cellStyle name="Nadpis 4" xfId="129" builtinId="19" customBuiltin="1"/>
    <cellStyle name="Nadpis 4 2" xfId="54"/>
    <cellStyle name="Nadpis1" xfId="55"/>
    <cellStyle name="Nadpis1 2" xfId="56"/>
    <cellStyle name="Nadpis1 2 2" xfId="119"/>
    <cellStyle name="Nadpis1 3" xfId="173"/>
    <cellStyle name="Nadpis2" xfId="57"/>
    <cellStyle name="Nadpis2 2" xfId="58"/>
    <cellStyle name="Nadpis2 2 2" xfId="120"/>
    <cellStyle name="Nadpis2 3" xfId="174"/>
    <cellStyle name="Název" xfId="125" builtinId="15" customBuiltin="1"/>
    <cellStyle name="Název 2" xfId="59"/>
    <cellStyle name="Neutrální" xfId="132" builtinId="28" customBuiltin="1"/>
    <cellStyle name="Neutrální 2" xfId="60"/>
    <cellStyle name="Normal 2" xfId="196"/>
    <cellStyle name="Normální" xfId="0" builtinId="0"/>
    <cellStyle name="normální 10" xfId="61"/>
    <cellStyle name="normální 11" xfId="62"/>
    <cellStyle name="normální 11 2" xfId="63"/>
    <cellStyle name="normální 12" xfId="64"/>
    <cellStyle name="Normální 13" xfId="197"/>
    <cellStyle name="Normální 14" xfId="198"/>
    <cellStyle name="Normální 2" xfId="4"/>
    <cellStyle name="Normální 2 2" xfId="65"/>
    <cellStyle name="normální 2 2 10" xfId="184"/>
    <cellStyle name="Normální 2 2 2" xfId="66"/>
    <cellStyle name="normální 2 2 3" xfId="102"/>
    <cellStyle name="normální 2 2 4" xfId="105"/>
    <cellStyle name="normální 2 2 5" xfId="106"/>
    <cellStyle name="normální 2 2 6" xfId="107"/>
    <cellStyle name="normální 2 2 7" xfId="109"/>
    <cellStyle name="normální 2 2 8" xfId="110"/>
    <cellStyle name="Normální 2 2 9" xfId="185"/>
    <cellStyle name="Normální 2 3" xfId="67"/>
    <cellStyle name="normální 2 4" xfId="10"/>
    <cellStyle name="normální 2 5" xfId="111"/>
    <cellStyle name="normální 2 6" xfId="166"/>
    <cellStyle name="normální 2 7" xfId="180"/>
    <cellStyle name="normální 2 8" xfId="181"/>
    <cellStyle name="normální 2 9" xfId="182"/>
    <cellStyle name="Normální 3" xfId="8"/>
    <cellStyle name="normální 3 10" xfId="68"/>
    <cellStyle name="Normální 3 2" xfId="69"/>
    <cellStyle name="normální 3 3" xfId="70"/>
    <cellStyle name="normální 3 3 2" xfId="186"/>
    <cellStyle name="normální 3 4" xfId="71"/>
    <cellStyle name="normální 3 5" xfId="13"/>
    <cellStyle name="normální 3 6" xfId="12"/>
    <cellStyle name="normální 3 7" xfId="72"/>
    <cellStyle name="normální 3 8" xfId="73"/>
    <cellStyle name="normální 3 9" xfId="74"/>
    <cellStyle name="normální 4" xfId="11"/>
    <cellStyle name="normální 4 2" xfId="100"/>
    <cellStyle name="Normální 4 3" xfId="189"/>
    <cellStyle name="Normální 4 4" xfId="190"/>
    <cellStyle name="Normální 4 5" xfId="191"/>
    <cellStyle name="Normální 4 6" xfId="192"/>
    <cellStyle name="Normální 4 7" xfId="193"/>
    <cellStyle name="Normální 4 8" xfId="194"/>
    <cellStyle name="Normální 4 9" xfId="195"/>
    <cellStyle name="normální 5" xfId="75"/>
    <cellStyle name="normální 6" xfId="76"/>
    <cellStyle name="normální 6 2" xfId="101"/>
    <cellStyle name="normální 6 3" xfId="187"/>
    <cellStyle name="normální 7" xfId="77"/>
    <cellStyle name="normální 8" xfId="78"/>
    <cellStyle name="normální 9" xfId="79"/>
    <cellStyle name="normální_POpřehled" xfId="3"/>
    <cellStyle name="normální_Tab PO novela vyhl 131" xfId="6"/>
    <cellStyle name="Pevn" xfId="80"/>
    <cellStyle name="Pevn 2" xfId="81"/>
    <cellStyle name="Pevn 2 2" xfId="121"/>
    <cellStyle name="Pevn 3" xfId="175"/>
    <cellStyle name="Pevnť" xfId="82"/>
    <cellStyle name="Pevnť 2" xfId="83"/>
    <cellStyle name="Pevnť 2 2" xfId="122"/>
    <cellStyle name="Pevnť 3" xfId="176"/>
    <cellStyle name="Poznámka" xfId="139" builtinId="10" customBuiltin="1"/>
    <cellStyle name="Poznámka 2" xfId="84"/>
    <cellStyle name="Poznámka 2 2" xfId="104"/>
    <cellStyle name="procent 2" xfId="108"/>
    <cellStyle name="procent 2 2" xfId="124"/>
    <cellStyle name="procent 3" xfId="99"/>
    <cellStyle name="procent 4" xfId="188"/>
    <cellStyle name="Procenta" xfId="2" builtinId="5"/>
    <cellStyle name="Procenta 2" xfId="85"/>
    <cellStyle name="Procenta 2 2" xfId="123"/>
    <cellStyle name="Procenta 3" xfId="177"/>
    <cellStyle name="Propojená buňka" xfId="136" builtinId="24" customBuiltin="1"/>
    <cellStyle name="Propojená buňka 2" xfId="86"/>
    <cellStyle name="Správně" xfId="130" builtinId="26" customBuiltin="1"/>
    <cellStyle name="Správně 2" xfId="87"/>
    <cellStyle name="TableStyleLight1" xfId="5"/>
    <cellStyle name="Text upozornění" xfId="138" builtinId="11" customBuiltin="1"/>
    <cellStyle name="Text upozornění 2" xfId="88"/>
    <cellStyle name="Vstup" xfId="133" builtinId="20" customBuiltin="1"/>
    <cellStyle name="Vstup 2" xfId="89"/>
    <cellStyle name="Výpočet" xfId="135" builtinId="22" customBuiltin="1"/>
    <cellStyle name="Výpočet 2" xfId="90"/>
    <cellStyle name="Výstup" xfId="134" builtinId="21" customBuiltin="1"/>
    <cellStyle name="Výstup 2" xfId="91"/>
    <cellStyle name="Vysvětlující text" xfId="140" builtinId="53" customBuiltin="1"/>
    <cellStyle name="Vysvětlující text 2" xfId="92"/>
    <cellStyle name="Zvýraznění 1" xfId="142" builtinId="29" customBuiltin="1"/>
    <cellStyle name="Zvýraznění 1 2" xfId="93"/>
    <cellStyle name="Zvýraznění 2" xfId="146" builtinId="33" customBuiltin="1"/>
    <cellStyle name="Zvýraznění 2 2" xfId="94"/>
    <cellStyle name="Zvýraznění 3" xfId="150" builtinId="37" customBuiltin="1"/>
    <cellStyle name="Zvýraznění 3 2" xfId="95"/>
    <cellStyle name="Zvýraznění 4" xfId="154" builtinId="41" customBuiltin="1"/>
    <cellStyle name="Zvýraznění 4 2" xfId="96"/>
    <cellStyle name="Zvýraznění 5" xfId="158" builtinId="45" customBuiltin="1"/>
    <cellStyle name="Zvýraznění 5 2" xfId="97"/>
    <cellStyle name="Zvýraznění 6" xfId="162" builtinId="49" customBuiltin="1"/>
    <cellStyle name="Zvýraznění 6 2" xfId="98"/>
  </cellStyles>
  <dxfs count="38"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0</xdr:row>
      <xdr:rowOff>160020</xdr:rowOff>
    </xdr:from>
    <xdr:to>
      <xdr:col>16</xdr:col>
      <xdr:colOff>579460</xdr:colOff>
      <xdr:row>14</xdr:row>
      <xdr:rowOff>68794</xdr:rowOff>
    </xdr:to>
    <xdr:grpSp>
      <xdr:nvGrpSpPr>
        <xdr:cNvPr id="2" name="Skupina 1"/>
        <xdr:cNvGrpSpPr/>
      </xdr:nvGrpSpPr>
      <xdr:grpSpPr>
        <a:xfrm>
          <a:off x="8983980" y="160020"/>
          <a:ext cx="3924640" cy="246909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0</xdr:row>
      <xdr:rowOff>152400</xdr:rowOff>
    </xdr:from>
    <xdr:to>
      <xdr:col>16</xdr:col>
      <xdr:colOff>442300</xdr:colOff>
      <xdr:row>14</xdr:row>
      <xdr:rowOff>61174</xdr:rowOff>
    </xdr:to>
    <xdr:grpSp>
      <xdr:nvGrpSpPr>
        <xdr:cNvPr id="2" name="Skupina 1"/>
        <xdr:cNvGrpSpPr/>
      </xdr:nvGrpSpPr>
      <xdr:grpSpPr>
        <a:xfrm>
          <a:off x="8846820" y="152400"/>
          <a:ext cx="3924640" cy="2530054"/>
          <a:chOff x="9532620" y="1165860"/>
          <a:chExt cx="3924640" cy="2469094"/>
        </a:xfrm>
      </xdr:grpSpPr>
      <xdr:pic>
        <xdr:nvPicPr>
          <xdr:cNvPr id="3" name="Obrázek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/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číková Lenka" refreshedDate="43737.781476388889" createdVersion="4" refreshedVersion="4" minRefreshableVersion="3" recordCount="100">
  <cacheSource type="worksheet">
    <worksheetSource ref="A17:W117" sheet="Smlouvy, zakázky a jiné potřeby"/>
  </cacheSource>
  <cacheFields count="23">
    <cacheField name="I/N" numFmtId="0">
      <sharedItems containsNonDate="0" containsString="0" containsBlank="1"/>
    </cacheField>
    <cacheField name="p.č." numFmtId="49">
      <sharedItems/>
    </cacheField>
    <cacheField name="číslo smlouvy" numFmtId="0">
      <sharedItems containsNonDate="0" containsString="0" containsBlank="1" containsNumber="1" containsInteger="1" minValue="70561800" maxValue="70561800" count="2">
        <m/>
        <n v="70561800" u="1"/>
      </sharedItems>
    </cacheField>
    <cacheField name="zhotovitel" numFmtId="0">
      <sharedItems containsNonDate="0" containsString="0" containsBlank="1"/>
    </cacheField>
    <cacheField name="předmět" numFmtId="0">
      <sharedItems containsNonDate="0" containsString="0" containsBlank="1"/>
    </cacheField>
    <cacheField name="smlouva uzavřena" numFmtId="0">
      <sharedItems containsNonDate="0" containsString="0" containsBlank="1"/>
    </cacheField>
    <cacheField name="kód MS2014+" numFmtId="0">
      <sharedItems containsNonDate="0" containsBlank="1" count="34">
        <m/>
        <s v="1.2.1" u="1"/>
        <s v="1.1.2.1.2" u="1"/>
        <s v="1.1.2.2.2" u="1"/>
        <s v="1.1.1.1.5" u="1"/>
        <s v="1.2.0.0.2" u="1"/>
        <s v="1.1.1.1.3.1" u="1"/>
        <s v="1.1.2.1.1" u="1"/>
        <s v="1.1.1.2.3.1" u="1"/>
        <s v="1.2.2._x000a_" u="1"/>
        <s v="1.1.2.2.1" u="1"/>
        <s v="1.1.2.3.1" u="1"/>
        <s v="1.1.2.2.4" u="1"/>
        <s v="1.1.1.1.4." u="1"/>
        <s v="1.1.1.2.3.2" u="1"/>
        <s v="1.1.2.4.1" u="1"/>
        <s v="1.1.1.2.4." u="1"/>
        <s v="1.2.1._x000a_" u="1"/>
        <s v="1.1.1.2.1" u="1"/>
        <s v="1.1.1.1.4" u="1"/>
        <s v="1.1.1.1.6, 1.1.1.1.7" u="1"/>
        <s v="1.1.1.2.4" u="1"/>
        <s v="1.2.0.0.1" u="1"/>
        <s v="1.1.1.1.7" u="1"/>
        <s v="1.1.2.2.3" u="1"/>
        <s v="1.1.1.2.3." u="1"/>
        <s v="1.1.2.2.1.1" u="1"/>
        <s v="1.1.1.1.6." u="1"/>
        <s v="1.2.2" u="1"/>
        <s v="1.1.1.1.3" u="1"/>
        <s v="1.1.1.2.3" u="1"/>
        <s v="1.1.1.1.6" u="1"/>
        <s v="1.1.2.2.1.2" u="1"/>
        <s v="1.2.1." u="1"/>
      </sharedItems>
    </cacheField>
    <cacheField name="kód a název řádku dle SMVS:" numFmtId="0">
      <sharedItems containsNonDate="0" containsString="0" containsBlank="1"/>
    </cacheField>
    <cacheField name="% uvolněno" numFmtId="9">
      <sharedItems/>
    </cacheField>
    <cacheField name="% vyfakturováno" numFmtId="9">
      <sharedItems/>
    </cacheField>
    <cacheField name="již uvolněno v rámci předchozích žádostí - CELKEM" numFmtId="4">
      <sharedItems containsNonDate="0" containsString="0" containsBlank="1"/>
    </cacheField>
    <cacheField name="již uvolněno v aktuálním roce" numFmtId="4">
      <sharedItems containsNonDate="0" containsString="0" containsBlank="1"/>
    </cacheField>
    <cacheField name="žádáme" numFmtId="4">
      <sharedItems containsNonDate="0" containsString="0" containsBlank="1"/>
    </cacheField>
    <cacheField name="zbývá" numFmtId="4">
      <sharedItems containsSemiMixedTypes="0" containsString="0" containsNumber="1" containsInteger="1" minValue="0" maxValue="0"/>
    </cacheField>
    <cacheField name="Celkem" numFmtId="4">
      <sharedItems containsSemiMixedTypes="0" containsString="0" containsNumber="1" containsInteger="1" minValue="0" maxValue="0"/>
    </cacheField>
    <cacheField name="2016" numFmtId="4">
      <sharedItems containsNonDate="0" containsString="0" containsBlank="1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2023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m/>
    <s v="S0001"/>
    <x v="0"/>
    <m/>
    <m/>
    <m/>
    <x v="0"/>
    <m/>
    <e v="#DIV/0!"/>
    <e v="#DIV/0!"/>
    <m/>
    <m/>
    <m/>
    <n v="0"/>
    <n v="0"/>
    <m/>
    <m/>
    <m/>
    <m/>
    <m/>
    <m/>
    <m/>
    <m/>
  </r>
  <r>
    <m/>
    <s v="S0002"/>
    <x v="0"/>
    <m/>
    <m/>
    <m/>
    <x v="0"/>
    <m/>
    <e v="#DIV/0!"/>
    <e v="#DIV/0!"/>
    <m/>
    <m/>
    <m/>
    <n v="0"/>
    <n v="0"/>
    <m/>
    <m/>
    <m/>
    <m/>
    <m/>
    <m/>
    <m/>
    <m/>
  </r>
  <r>
    <m/>
    <s v="S0003"/>
    <x v="0"/>
    <m/>
    <m/>
    <m/>
    <x v="0"/>
    <m/>
    <e v="#DIV/0!"/>
    <e v="#DIV/0!"/>
    <m/>
    <m/>
    <m/>
    <n v="0"/>
    <n v="0"/>
    <m/>
    <m/>
    <m/>
    <m/>
    <m/>
    <m/>
    <m/>
    <m/>
  </r>
  <r>
    <m/>
    <s v="S0004"/>
    <x v="0"/>
    <m/>
    <m/>
    <m/>
    <x v="0"/>
    <m/>
    <e v="#DIV/0!"/>
    <e v="#DIV/0!"/>
    <m/>
    <m/>
    <m/>
    <n v="0"/>
    <n v="0"/>
    <m/>
    <m/>
    <m/>
    <m/>
    <m/>
    <m/>
    <m/>
    <m/>
  </r>
  <r>
    <m/>
    <s v="S0005"/>
    <x v="0"/>
    <m/>
    <m/>
    <m/>
    <x v="0"/>
    <m/>
    <e v="#DIV/0!"/>
    <e v="#DIV/0!"/>
    <m/>
    <m/>
    <m/>
    <n v="0"/>
    <n v="0"/>
    <m/>
    <m/>
    <m/>
    <m/>
    <m/>
    <m/>
    <m/>
    <m/>
  </r>
  <r>
    <m/>
    <s v="S0006"/>
    <x v="0"/>
    <m/>
    <m/>
    <m/>
    <x v="0"/>
    <m/>
    <e v="#DIV/0!"/>
    <e v="#DIV/0!"/>
    <m/>
    <m/>
    <m/>
    <n v="0"/>
    <n v="0"/>
    <m/>
    <m/>
    <m/>
    <m/>
    <m/>
    <m/>
    <m/>
    <m/>
  </r>
  <r>
    <m/>
    <s v="S0007"/>
    <x v="0"/>
    <m/>
    <m/>
    <m/>
    <x v="0"/>
    <m/>
    <e v="#DIV/0!"/>
    <e v="#DIV/0!"/>
    <m/>
    <m/>
    <m/>
    <n v="0"/>
    <n v="0"/>
    <m/>
    <m/>
    <m/>
    <m/>
    <m/>
    <m/>
    <m/>
    <m/>
  </r>
  <r>
    <m/>
    <s v="S0008"/>
    <x v="0"/>
    <m/>
    <m/>
    <m/>
    <x v="0"/>
    <m/>
    <e v="#DIV/0!"/>
    <e v="#DIV/0!"/>
    <m/>
    <m/>
    <m/>
    <n v="0"/>
    <n v="0"/>
    <m/>
    <m/>
    <m/>
    <m/>
    <m/>
    <m/>
    <m/>
    <m/>
  </r>
  <r>
    <m/>
    <s v="S0009"/>
    <x v="0"/>
    <m/>
    <m/>
    <m/>
    <x v="0"/>
    <m/>
    <e v="#DIV/0!"/>
    <e v="#DIV/0!"/>
    <m/>
    <m/>
    <m/>
    <n v="0"/>
    <n v="0"/>
    <m/>
    <m/>
    <m/>
    <m/>
    <m/>
    <m/>
    <m/>
    <m/>
  </r>
  <r>
    <m/>
    <s v="S0010"/>
    <x v="0"/>
    <m/>
    <m/>
    <m/>
    <x v="0"/>
    <m/>
    <e v="#DIV/0!"/>
    <e v="#DIV/0!"/>
    <m/>
    <m/>
    <m/>
    <n v="0"/>
    <n v="0"/>
    <m/>
    <m/>
    <m/>
    <m/>
    <m/>
    <m/>
    <m/>
    <m/>
  </r>
  <r>
    <m/>
    <s v="S0011"/>
    <x v="0"/>
    <m/>
    <m/>
    <m/>
    <x v="0"/>
    <m/>
    <e v="#DIV/0!"/>
    <e v="#DIV/0!"/>
    <m/>
    <m/>
    <m/>
    <n v="0"/>
    <n v="0"/>
    <m/>
    <m/>
    <m/>
    <m/>
    <m/>
    <m/>
    <m/>
    <m/>
  </r>
  <r>
    <m/>
    <s v="S0012"/>
    <x v="0"/>
    <m/>
    <m/>
    <m/>
    <x v="0"/>
    <m/>
    <e v="#DIV/0!"/>
    <e v="#DIV/0!"/>
    <m/>
    <m/>
    <m/>
    <n v="0"/>
    <n v="0"/>
    <m/>
    <m/>
    <m/>
    <m/>
    <m/>
    <m/>
    <m/>
    <m/>
  </r>
  <r>
    <m/>
    <s v="S0013"/>
    <x v="0"/>
    <m/>
    <m/>
    <m/>
    <x v="0"/>
    <m/>
    <e v="#DIV/0!"/>
    <e v="#DIV/0!"/>
    <m/>
    <m/>
    <m/>
    <n v="0"/>
    <n v="0"/>
    <m/>
    <m/>
    <m/>
    <m/>
    <m/>
    <m/>
    <m/>
    <m/>
  </r>
  <r>
    <m/>
    <s v="S0014"/>
    <x v="0"/>
    <m/>
    <m/>
    <m/>
    <x v="0"/>
    <m/>
    <e v="#DIV/0!"/>
    <e v="#DIV/0!"/>
    <m/>
    <m/>
    <m/>
    <n v="0"/>
    <n v="0"/>
    <m/>
    <m/>
    <m/>
    <m/>
    <m/>
    <m/>
    <m/>
    <m/>
  </r>
  <r>
    <m/>
    <s v="S0015"/>
    <x v="0"/>
    <m/>
    <m/>
    <m/>
    <x v="0"/>
    <m/>
    <e v="#DIV/0!"/>
    <e v="#DIV/0!"/>
    <m/>
    <m/>
    <m/>
    <n v="0"/>
    <n v="0"/>
    <m/>
    <m/>
    <m/>
    <m/>
    <m/>
    <m/>
    <m/>
    <m/>
  </r>
  <r>
    <m/>
    <s v="S0016"/>
    <x v="0"/>
    <m/>
    <m/>
    <m/>
    <x v="0"/>
    <m/>
    <e v="#DIV/0!"/>
    <e v="#DIV/0!"/>
    <m/>
    <m/>
    <m/>
    <n v="0"/>
    <n v="0"/>
    <m/>
    <m/>
    <m/>
    <m/>
    <m/>
    <m/>
    <m/>
    <m/>
  </r>
  <r>
    <m/>
    <s v="S0017"/>
    <x v="0"/>
    <m/>
    <m/>
    <m/>
    <x v="0"/>
    <m/>
    <e v="#DIV/0!"/>
    <e v="#DIV/0!"/>
    <m/>
    <m/>
    <m/>
    <n v="0"/>
    <n v="0"/>
    <m/>
    <m/>
    <m/>
    <m/>
    <m/>
    <m/>
    <m/>
    <m/>
  </r>
  <r>
    <m/>
    <s v="S0018"/>
    <x v="0"/>
    <m/>
    <m/>
    <m/>
    <x v="0"/>
    <m/>
    <e v="#DIV/0!"/>
    <e v="#DIV/0!"/>
    <m/>
    <m/>
    <m/>
    <n v="0"/>
    <n v="0"/>
    <m/>
    <m/>
    <m/>
    <m/>
    <m/>
    <m/>
    <m/>
    <m/>
  </r>
  <r>
    <m/>
    <s v="S0019"/>
    <x v="0"/>
    <m/>
    <m/>
    <m/>
    <x v="0"/>
    <m/>
    <e v="#DIV/0!"/>
    <e v="#DIV/0!"/>
    <m/>
    <m/>
    <m/>
    <n v="0"/>
    <n v="0"/>
    <m/>
    <m/>
    <m/>
    <m/>
    <m/>
    <m/>
    <m/>
    <m/>
  </r>
  <r>
    <m/>
    <s v="S0020"/>
    <x v="0"/>
    <m/>
    <m/>
    <m/>
    <x v="0"/>
    <m/>
    <e v="#DIV/0!"/>
    <e v="#DIV/0!"/>
    <m/>
    <m/>
    <m/>
    <n v="0"/>
    <n v="0"/>
    <m/>
    <m/>
    <m/>
    <m/>
    <m/>
    <m/>
    <m/>
    <m/>
  </r>
  <r>
    <m/>
    <s v="S0021"/>
    <x v="0"/>
    <m/>
    <m/>
    <m/>
    <x v="0"/>
    <m/>
    <e v="#DIV/0!"/>
    <e v="#DIV/0!"/>
    <m/>
    <m/>
    <m/>
    <n v="0"/>
    <n v="0"/>
    <m/>
    <m/>
    <m/>
    <m/>
    <m/>
    <m/>
    <m/>
    <m/>
  </r>
  <r>
    <m/>
    <s v="S0022"/>
    <x v="0"/>
    <m/>
    <m/>
    <m/>
    <x v="0"/>
    <m/>
    <e v="#DIV/0!"/>
    <e v="#DIV/0!"/>
    <m/>
    <m/>
    <m/>
    <n v="0"/>
    <n v="0"/>
    <m/>
    <m/>
    <m/>
    <m/>
    <m/>
    <m/>
    <m/>
    <m/>
  </r>
  <r>
    <m/>
    <s v="S0023"/>
    <x v="0"/>
    <m/>
    <m/>
    <m/>
    <x v="0"/>
    <m/>
    <e v="#DIV/0!"/>
    <e v="#DIV/0!"/>
    <m/>
    <m/>
    <m/>
    <n v="0"/>
    <n v="0"/>
    <m/>
    <m/>
    <m/>
    <m/>
    <m/>
    <m/>
    <m/>
    <m/>
  </r>
  <r>
    <m/>
    <s v="S0024"/>
    <x v="0"/>
    <m/>
    <m/>
    <m/>
    <x v="0"/>
    <m/>
    <e v="#DIV/0!"/>
    <e v="#DIV/0!"/>
    <m/>
    <m/>
    <m/>
    <n v="0"/>
    <n v="0"/>
    <m/>
    <m/>
    <m/>
    <m/>
    <m/>
    <m/>
    <m/>
    <m/>
  </r>
  <r>
    <m/>
    <s v="S0025"/>
    <x v="0"/>
    <m/>
    <m/>
    <m/>
    <x v="0"/>
    <m/>
    <e v="#DIV/0!"/>
    <e v="#DIV/0!"/>
    <m/>
    <m/>
    <m/>
    <n v="0"/>
    <n v="0"/>
    <m/>
    <m/>
    <m/>
    <m/>
    <m/>
    <m/>
    <m/>
    <m/>
  </r>
  <r>
    <m/>
    <s v="S0026"/>
    <x v="0"/>
    <m/>
    <m/>
    <m/>
    <x v="0"/>
    <m/>
    <e v="#DIV/0!"/>
    <e v="#DIV/0!"/>
    <m/>
    <m/>
    <m/>
    <n v="0"/>
    <n v="0"/>
    <m/>
    <m/>
    <m/>
    <m/>
    <m/>
    <m/>
    <m/>
    <m/>
  </r>
  <r>
    <m/>
    <s v="S0027"/>
    <x v="0"/>
    <m/>
    <m/>
    <m/>
    <x v="0"/>
    <m/>
    <e v="#DIV/0!"/>
    <e v="#DIV/0!"/>
    <m/>
    <m/>
    <m/>
    <n v="0"/>
    <n v="0"/>
    <m/>
    <m/>
    <m/>
    <m/>
    <m/>
    <m/>
    <m/>
    <m/>
  </r>
  <r>
    <m/>
    <s v="S0028"/>
    <x v="0"/>
    <m/>
    <m/>
    <m/>
    <x v="0"/>
    <m/>
    <e v="#DIV/0!"/>
    <e v="#DIV/0!"/>
    <m/>
    <m/>
    <m/>
    <n v="0"/>
    <n v="0"/>
    <m/>
    <m/>
    <m/>
    <m/>
    <m/>
    <m/>
    <m/>
    <m/>
  </r>
  <r>
    <m/>
    <s v="S0029"/>
    <x v="0"/>
    <m/>
    <m/>
    <m/>
    <x v="0"/>
    <m/>
    <e v="#DIV/0!"/>
    <e v="#DIV/0!"/>
    <m/>
    <m/>
    <m/>
    <n v="0"/>
    <n v="0"/>
    <m/>
    <m/>
    <m/>
    <m/>
    <m/>
    <m/>
    <m/>
    <m/>
  </r>
  <r>
    <m/>
    <s v="S0030"/>
    <x v="0"/>
    <m/>
    <m/>
    <m/>
    <x v="0"/>
    <m/>
    <e v="#DIV/0!"/>
    <e v="#DIV/0!"/>
    <m/>
    <m/>
    <m/>
    <n v="0"/>
    <n v="0"/>
    <m/>
    <m/>
    <m/>
    <m/>
    <m/>
    <m/>
    <m/>
    <m/>
  </r>
  <r>
    <m/>
    <s v="S0031"/>
    <x v="0"/>
    <m/>
    <m/>
    <m/>
    <x v="0"/>
    <m/>
    <e v="#DIV/0!"/>
    <e v="#DIV/0!"/>
    <m/>
    <m/>
    <m/>
    <n v="0"/>
    <n v="0"/>
    <m/>
    <m/>
    <m/>
    <m/>
    <m/>
    <m/>
    <m/>
    <m/>
  </r>
  <r>
    <m/>
    <s v="S0032"/>
    <x v="0"/>
    <m/>
    <m/>
    <m/>
    <x v="0"/>
    <m/>
    <e v="#DIV/0!"/>
    <e v="#DIV/0!"/>
    <m/>
    <m/>
    <m/>
    <n v="0"/>
    <n v="0"/>
    <m/>
    <m/>
    <m/>
    <m/>
    <m/>
    <m/>
    <m/>
    <m/>
  </r>
  <r>
    <m/>
    <s v="S0033"/>
    <x v="0"/>
    <m/>
    <m/>
    <m/>
    <x v="0"/>
    <m/>
    <e v="#DIV/0!"/>
    <e v="#DIV/0!"/>
    <m/>
    <m/>
    <m/>
    <n v="0"/>
    <n v="0"/>
    <m/>
    <m/>
    <m/>
    <m/>
    <m/>
    <m/>
    <m/>
    <m/>
  </r>
  <r>
    <m/>
    <s v="S0034"/>
    <x v="0"/>
    <m/>
    <m/>
    <m/>
    <x v="0"/>
    <m/>
    <e v="#DIV/0!"/>
    <e v="#DIV/0!"/>
    <m/>
    <m/>
    <m/>
    <n v="0"/>
    <n v="0"/>
    <m/>
    <m/>
    <m/>
    <m/>
    <m/>
    <m/>
    <m/>
    <m/>
  </r>
  <r>
    <m/>
    <s v="S0035"/>
    <x v="0"/>
    <m/>
    <m/>
    <m/>
    <x v="0"/>
    <m/>
    <e v="#DIV/0!"/>
    <e v="#DIV/0!"/>
    <m/>
    <m/>
    <m/>
    <n v="0"/>
    <n v="0"/>
    <m/>
    <m/>
    <m/>
    <m/>
    <m/>
    <m/>
    <m/>
    <m/>
  </r>
  <r>
    <m/>
    <s v="S0036"/>
    <x v="0"/>
    <m/>
    <m/>
    <m/>
    <x v="0"/>
    <m/>
    <e v="#DIV/0!"/>
    <e v="#DIV/0!"/>
    <m/>
    <m/>
    <m/>
    <n v="0"/>
    <n v="0"/>
    <m/>
    <m/>
    <m/>
    <m/>
    <m/>
    <m/>
    <m/>
    <m/>
  </r>
  <r>
    <m/>
    <s v="S0037"/>
    <x v="0"/>
    <m/>
    <m/>
    <m/>
    <x v="0"/>
    <m/>
    <e v="#DIV/0!"/>
    <e v="#DIV/0!"/>
    <m/>
    <m/>
    <m/>
    <n v="0"/>
    <n v="0"/>
    <m/>
    <m/>
    <m/>
    <m/>
    <m/>
    <m/>
    <m/>
    <m/>
  </r>
  <r>
    <m/>
    <s v="S0038"/>
    <x v="0"/>
    <m/>
    <m/>
    <m/>
    <x v="0"/>
    <m/>
    <e v="#DIV/0!"/>
    <e v="#DIV/0!"/>
    <m/>
    <m/>
    <m/>
    <n v="0"/>
    <n v="0"/>
    <m/>
    <m/>
    <m/>
    <m/>
    <m/>
    <m/>
    <m/>
    <m/>
  </r>
  <r>
    <m/>
    <s v="S0039"/>
    <x v="0"/>
    <m/>
    <m/>
    <m/>
    <x v="0"/>
    <m/>
    <e v="#DIV/0!"/>
    <e v="#DIV/0!"/>
    <m/>
    <m/>
    <m/>
    <n v="0"/>
    <n v="0"/>
    <m/>
    <m/>
    <m/>
    <m/>
    <m/>
    <m/>
    <m/>
    <m/>
  </r>
  <r>
    <m/>
    <s v="S0040"/>
    <x v="0"/>
    <m/>
    <m/>
    <m/>
    <x v="0"/>
    <m/>
    <e v="#DIV/0!"/>
    <e v="#DIV/0!"/>
    <m/>
    <m/>
    <m/>
    <n v="0"/>
    <n v="0"/>
    <m/>
    <m/>
    <m/>
    <m/>
    <m/>
    <m/>
    <m/>
    <m/>
  </r>
  <r>
    <m/>
    <s v="S0041"/>
    <x v="0"/>
    <m/>
    <m/>
    <m/>
    <x v="0"/>
    <m/>
    <e v="#DIV/0!"/>
    <e v="#DIV/0!"/>
    <m/>
    <m/>
    <m/>
    <n v="0"/>
    <n v="0"/>
    <m/>
    <m/>
    <m/>
    <m/>
    <m/>
    <m/>
    <m/>
    <m/>
  </r>
  <r>
    <m/>
    <s v="S0042"/>
    <x v="0"/>
    <m/>
    <m/>
    <m/>
    <x v="0"/>
    <m/>
    <e v="#DIV/0!"/>
    <e v="#DIV/0!"/>
    <m/>
    <m/>
    <m/>
    <n v="0"/>
    <n v="0"/>
    <m/>
    <m/>
    <m/>
    <m/>
    <m/>
    <m/>
    <m/>
    <m/>
  </r>
  <r>
    <m/>
    <s v="S0043"/>
    <x v="0"/>
    <m/>
    <m/>
    <m/>
    <x v="0"/>
    <m/>
    <e v="#DIV/0!"/>
    <e v="#DIV/0!"/>
    <m/>
    <m/>
    <m/>
    <n v="0"/>
    <n v="0"/>
    <m/>
    <m/>
    <m/>
    <m/>
    <m/>
    <m/>
    <m/>
    <m/>
  </r>
  <r>
    <m/>
    <s v="S0044"/>
    <x v="0"/>
    <m/>
    <m/>
    <m/>
    <x v="0"/>
    <m/>
    <e v="#DIV/0!"/>
    <e v="#DIV/0!"/>
    <m/>
    <m/>
    <m/>
    <n v="0"/>
    <n v="0"/>
    <m/>
    <m/>
    <m/>
    <m/>
    <m/>
    <m/>
    <m/>
    <m/>
  </r>
  <r>
    <m/>
    <s v="S0045"/>
    <x v="0"/>
    <m/>
    <m/>
    <m/>
    <x v="0"/>
    <m/>
    <e v="#DIV/0!"/>
    <e v="#DIV/0!"/>
    <m/>
    <m/>
    <m/>
    <n v="0"/>
    <n v="0"/>
    <m/>
    <m/>
    <m/>
    <m/>
    <m/>
    <m/>
    <m/>
    <m/>
  </r>
  <r>
    <m/>
    <s v="S0046"/>
    <x v="0"/>
    <m/>
    <m/>
    <m/>
    <x v="0"/>
    <m/>
    <e v="#DIV/0!"/>
    <e v="#DIV/0!"/>
    <m/>
    <m/>
    <m/>
    <n v="0"/>
    <n v="0"/>
    <m/>
    <m/>
    <m/>
    <m/>
    <m/>
    <m/>
    <m/>
    <m/>
  </r>
  <r>
    <m/>
    <s v="S0047"/>
    <x v="0"/>
    <m/>
    <m/>
    <m/>
    <x v="0"/>
    <m/>
    <e v="#DIV/0!"/>
    <e v="#DIV/0!"/>
    <m/>
    <m/>
    <m/>
    <n v="0"/>
    <n v="0"/>
    <m/>
    <m/>
    <m/>
    <m/>
    <m/>
    <m/>
    <m/>
    <m/>
  </r>
  <r>
    <m/>
    <s v="S0048"/>
    <x v="0"/>
    <m/>
    <m/>
    <m/>
    <x v="0"/>
    <m/>
    <e v="#DIV/0!"/>
    <e v="#DIV/0!"/>
    <m/>
    <m/>
    <m/>
    <n v="0"/>
    <n v="0"/>
    <m/>
    <m/>
    <m/>
    <m/>
    <m/>
    <m/>
    <m/>
    <m/>
  </r>
  <r>
    <m/>
    <s v="S0049"/>
    <x v="0"/>
    <m/>
    <m/>
    <m/>
    <x v="0"/>
    <m/>
    <e v="#DIV/0!"/>
    <e v="#DIV/0!"/>
    <m/>
    <m/>
    <m/>
    <n v="0"/>
    <n v="0"/>
    <m/>
    <m/>
    <m/>
    <m/>
    <m/>
    <m/>
    <m/>
    <m/>
  </r>
  <r>
    <m/>
    <s v="S0050"/>
    <x v="0"/>
    <m/>
    <m/>
    <m/>
    <x v="0"/>
    <m/>
    <e v="#DIV/0!"/>
    <e v="#DIV/0!"/>
    <m/>
    <m/>
    <m/>
    <n v="0"/>
    <n v="0"/>
    <m/>
    <m/>
    <m/>
    <m/>
    <m/>
    <m/>
    <m/>
    <m/>
  </r>
  <r>
    <m/>
    <s v="S0051"/>
    <x v="0"/>
    <m/>
    <m/>
    <m/>
    <x v="0"/>
    <m/>
    <e v="#DIV/0!"/>
    <e v="#DIV/0!"/>
    <m/>
    <m/>
    <m/>
    <n v="0"/>
    <n v="0"/>
    <m/>
    <m/>
    <m/>
    <m/>
    <m/>
    <m/>
    <m/>
    <m/>
  </r>
  <r>
    <m/>
    <s v="S0052"/>
    <x v="0"/>
    <m/>
    <m/>
    <m/>
    <x v="0"/>
    <m/>
    <e v="#DIV/0!"/>
    <e v="#DIV/0!"/>
    <m/>
    <m/>
    <m/>
    <n v="0"/>
    <n v="0"/>
    <m/>
    <m/>
    <m/>
    <m/>
    <m/>
    <m/>
    <m/>
    <m/>
  </r>
  <r>
    <m/>
    <s v="S0053"/>
    <x v="0"/>
    <m/>
    <m/>
    <m/>
    <x v="0"/>
    <m/>
    <e v="#DIV/0!"/>
    <e v="#DIV/0!"/>
    <m/>
    <m/>
    <m/>
    <n v="0"/>
    <n v="0"/>
    <m/>
    <m/>
    <m/>
    <m/>
    <m/>
    <m/>
    <m/>
    <m/>
  </r>
  <r>
    <m/>
    <s v="S0054"/>
    <x v="0"/>
    <m/>
    <m/>
    <m/>
    <x v="0"/>
    <m/>
    <e v="#DIV/0!"/>
    <e v="#DIV/0!"/>
    <m/>
    <m/>
    <m/>
    <n v="0"/>
    <n v="0"/>
    <m/>
    <m/>
    <m/>
    <m/>
    <m/>
    <m/>
    <m/>
    <m/>
  </r>
  <r>
    <m/>
    <s v="S0055"/>
    <x v="0"/>
    <m/>
    <m/>
    <m/>
    <x v="0"/>
    <m/>
    <e v="#DIV/0!"/>
    <e v="#DIV/0!"/>
    <m/>
    <m/>
    <m/>
    <n v="0"/>
    <n v="0"/>
    <m/>
    <m/>
    <m/>
    <m/>
    <m/>
    <m/>
    <m/>
    <m/>
  </r>
  <r>
    <m/>
    <s v="S0056"/>
    <x v="0"/>
    <m/>
    <m/>
    <m/>
    <x v="0"/>
    <m/>
    <e v="#DIV/0!"/>
    <e v="#DIV/0!"/>
    <m/>
    <m/>
    <m/>
    <n v="0"/>
    <n v="0"/>
    <m/>
    <m/>
    <m/>
    <m/>
    <m/>
    <m/>
    <m/>
    <m/>
  </r>
  <r>
    <m/>
    <s v="S0057"/>
    <x v="0"/>
    <m/>
    <m/>
    <m/>
    <x v="0"/>
    <m/>
    <e v="#DIV/0!"/>
    <e v="#DIV/0!"/>
    <m/>
    <m/>
    <m/>
    <n v="0"/>
    <n v="0"/>
    <m/>
    <m/>
    <m/>
    <m/>
    <m/>
    <m/>
    <m/>
    <m/>
  </r>
  <r>
    <m/>
    <s v="S0058"/>
    <x v="0"/>
    <m/>
    <m/>
    <m/>
    <x v="0"/>
    <m/>
    <e v="#DIV/0!"/>
    <e v="#DIV/0!"/>
    <m/>
    <m/>
    <m/>
    <n v="0"/>
    <n v="0"/>
    <m/>
    <m/>
    <m/>
    <m/>
    <m/>
    <m/>
    <m/>
    <m/>
  </r>
  <r>
    <m/>
    <s v="S0059"/>
    <x v="0"/>
    <m/>
    <m/>
    <m/>
    <x v="0"/>
    <m/>
    <e v="#DIV/0!"/>
    <e v="#DIV/0!"/>
    <m/>
    <m/>
    <m/>
    <n v="0"/>
    <n v="0"/>
    <m/>
    <m/>
    <m/>
    <m/>
    <m/>
    <m/>
    <m/>
    <m/>
  </r>
  <r>
    <m/>
    <s v="S0060"/>
    <x v="0"/>
    <m/>
    <m/>
    <m/>
    <x v="0"/>
    <m/>
    <e v="#DIV/0!"/>
    <e v="#DIV/0!"/>
    <m/>
    <m/>
    <m/>
    <n v="0"/>
    <n v="0"/>
    <m/>
    <m/>
    <m/>
    <m/>
    <m/>
    <m/>
    <m/>
    <m/>
  </r>
  <r>
    <m/>
    <s v="S0061"/>
    <x v="0"/>
    <m/>
    <m/>
    <m/>
    <x v="0"/>
    <m/>
    <e v="#DIV/0!"/>
    <e v="#DIV/0!"/>
    <m/>
    <m/>
    <m/>
    <n v="0"/>
    <n v="0"/>
    <m/>
    <m/>
    <m/>
    <m/>
    <m/>
    <m/>
    <m/>
    <m/>
  </r>
  <r>
    <m/>
    <s v="S0062"/>
    <x v="0"/>
    <m/>
    <m/>
    <m/>
    <x v="0"/>
    <m/>
    <e v="#DIV/0!"/>
    <e v="#DIV/0!"/>
    <m/>
    <m/>
    <m/>
    <n v="0"/>
    <n v="0"/>
    <m/>
    <m/>
    <m/>
    <m/>
    <m/>
    <m/>
    <m/>
    <m/>
  </r>
  <r>
    <m/>
    <s v="S0063"/>
    <x v="0"/>
    <m/>
    <m/>
    <m/>
    <x v="0"/>
    <m/>
    <e v="#DIV/0!"/>
    <e v="#DIV/0!"/>
    <m/>
    <m/>
    <m/>
    <n v="0"/>
    <n v="0"/>
    <m/>
    <m/>
    <m/>
    <m/>
    <m/>
    <m/>
    <m/>
    <m/>
  </r>
  <r>
    <m/>
    <s v="S0064"/>
    <x v="0"/>
    <m/>
    <m/>
    <m/>
    <x v="0"/>
    <m/>
    <e v="#DIV/0!"/>
    <e v="#DIV/0!"/>
    <m/>
    <m/>
    <m/>
    <n v="0"/>
    <n v="0"/>
    <m/>
    <m/>
    <m/>
    <m/>
    <m/>
    <m/>
    <m/>
    <m/>
  </r>
  <r>
    <m/>
    <s v="S0065"/>
    <x v="0"/>
    <m/>
    <m/>
    <m/>
    <x v="0"/>
    <m/>
    <e v="#DIV/0!"/>
    <e v="#DIV/0!"/>
    <m/>
    <m/>
    <m/>
    <n v="0"/>
    <n v="0"/>
    <m/>
    <m/>
    <m/>
    <m/>
    <m/>
    <m/>
    <m/>
    <m/>
  </r>
  <r>
    <m/>
    <s v="S0066"/>
    <x v="0"/>
    <m/>
    <m/>
    <m/>
    <x v="0"/>
    <m/>
    <e v="#DIV/0!"/>
    <e v="#DIV/0!"/>
    <m/>
    <m/>
    <m/>
    <n v="0"/>
    <n v="0"/>
    <m/>
    <m/>
    <m/>
    <m/>
    <m/>
    <m/>
    <m/>
    <m/>
  </r>
  <r>
    <m/>
    <s v="S0067"/>
    <x v="0"/>
    <m/>
    <m/>
    <m/>
    <x v="0"/>
    <m/>
    <e v="#DIV/0!"/>
    <e v="#DIV/0!"/>
    <m/>
    <m/>
    <m/>
    <n v="0"/>
    <n v="0"/>
    <m/>
    <m/>
    <m/>
    <m/>
    <m/>
    <m/>
    <m/>
    <m/>
  </r>
  <r>
    <m/>
    <s v="S0068"/>
    <x v="0"/>
    <m/>
    <m/>
    <m/>
    <x v="0"/>
    <m/>
    <e v="#DIV/0!"/>
    <e v="#DIV/0!"/>
    <m/>
    <m/>
    <m/>
    <n v="0"/>
    <n v="0"/>
    <m/>
    <m/>
    <m/>
    <m/>
    <m/>
    <m/>
    <m/>
    <m/>
  </r>
  <r>
    <m/>
    <s v="S0069"/>
    <x v="0"/>
    <m/>
    <m/>
    <m/>
    <x v="0"/>
    <m/>
    <e v="#DIV/0!"/>
    <e v="#DIV/0!"/>
    <m/>
    <m/>
    <m/>
    <n v="0"/>
    <n v="0"/>
    <m/>
    <m/>
    <m/>
    <m/>
    <m/>
    <m/>
    <m/>
    <m/>
  </r>
  <r>
    <m/>
    <s v="S0070"/>
    <x v="0"/>
    <m/>
    <m/>
    <m/>
    <x v="0"/>
    <m/>
    <e v="#DIV/0!"/>
    <e v="#DIV/0!"/>
    <m/>
    <m/>
    <m/>
    <n v="0"/>
    <n v="0"/>
    <m/>
    <m/>
    <m/>
    <m/>
    <m/>
    <m/>
    <m/>
    <m/>
  </r>
  <r>
    <m/>
    <s v="S0071"/>
    <x v="0"/>
    <m/>
    <m/>
    <m/>
    <x v="0"/>
    <m/>
    <e v="#DIV/0!"/>
    <e v="#DIV/0!"/>
    <m/>
    <m/>
    <m/>
    <n v="0"/>
    <n v="0"/>
    <m/>
    <m/>
    <m/>
    <m/>
    <m/>
    <m/>
    <m/>
    <m/>
  </r>
  <r>
    <m/>
    <s v="S0072"/>
    <x v="0"/>
    <m/>
    <m/>
    <m/>
    <x v="0"/>
    <m/>
    <e v="#DIV/0!"/>
    <e v="#DIV/0!"/>
    <m/>
    <m/>
    <m/>
    <n v="0"/>
    <n v="0"/>
    <m/>
    <m/>
    <m/>
    <m/>
    <m/>
    <m/>
    <m/>
    <m/>
  </r>
  <r>
    <m/>
    <s v="S0073"/>
    <x v="0"/>
    <m/>
    <m/>
    <m/>
    <x v="0"/>
    <m/>
    <e v="#DIV/0!"/>
    <e v="#DIV/0!"/>
    <m/>
    <m/>
    <m/>
    <n v="0"/>
    <n v="0"/>
    <m/>
    <m/>
    <m/>
    <m/>
    <m/>
    <m/>
    <m/>
    <m/>
  </r>
  <r>
    <m/>
    <s v="S0074"/>
    <x v="0"/>
    <m/>
    <m/>
    <m/>
    <x v="0"/>
    <m/>
    <e v="#DIV/0!"/>
    <e v="#DIV/0!"/>
    <m/>
    <m/>
    <m/>
    <n v="0"/>
    <n v="0"/>
    <m/>
    <m/>
    <m/>
    <m/>
    <m/>
    <m/>
    <m/>
    <m/>
  </r>
  <r>
    <m/>
    <s v="S0075"/>
    <x v="0"/>
    <m/>
    <m/>
    <m/>
    <x v="0"/>
    <m/>
    <e v="#DIV/0!"/>
    <e v="#DIV/0!"/>
    <m/>
    <m/>
    <m/>
    <n v="0"/>
    <n v="0"/>
    <m/>
    <m/>
    <m/>
    <m/>
    <m/>
    <m/>
    <m/>
    <m/>
  </r>
  <r>
    <m/>
    <s v="S0076"/>
    <x v="0"/>
    <m/>
    <m/>
    <m/>
    <x v="0"/>
    <m/>
    <e v="#DIV/0!"/>
    <e v="#DIV/0!"/>
    <m/>
    <m/>
    <m/>
    <n v="0"/>
    <n v="0"/>
    <m/>
    <m/>
    <m/>
    <m/>
    <m/>
    <m/>
    <m/>
    <m/>
  </r>
  <r>
    <m/>
    <s v="S0077"/>
    <x v="0"/>
    <m/>
    <m/>
    <m/>
    <x v="0"/>
    <m/>
    <e v="#DIV/0!"/>
    <e v="#DIV/0!"/>
    <m/>
    <m/>
    <m/>
    <n v="0"/>
    <n v="0"/>
    <m/>
    <m/>
    <m/>
    <m/>
    <m/>
    <m/>
    <m/>
    <m/>
  </r>
  <r>
    <m/>
    <s v="S0078"/>
    <x v="0"/>
    <m/>
    <m/>
    <m/>
    <x v="0"/>
    <m/>
    <e v="#DIV/0!"/>
    <e v="#DIV/0!"/>
    <m/>
    <m/>
    <m/>
    <n v="0"/>
    <n v="0"/>
    <m/>
    <m/>
    <m/>
    <m/>
    <m/>
    <m/>
    <m/>
    <m/>
  </r>
  <r>
    <m/>
    <s v="S0079"/>
    <x v="0"/>
    <m/>
    <m/>
    <m/>
    <x v="0"/>
    <m/>
    <e v="#DIV/0!"/>
    <e v="#DIV/0!"/>
    <m/>
    <m/>
    <m/>
    <n v="0"/>
    <n v="0"/>
    <m/>
    <m/>
    <m/>
    <m/>
    <m/>
    <m/>
    <m/>
    <m/>
  </r>
  <r>
    <m/>
    <s v="S0080"/>
    <x v="0"/>
    <m/>
    <m/>
    <m/>
    <x v="0"/>
    <m/>
    <e v="#DIV/0!"/>
    <e v="#DIV/0!"/>
    <m/>
    <m/>
    <m/>
    <n v="0"/>
    <n v="0"/>
    <m/>
    <m/>
    <m/>
    <m/>
    <m/>
    <m/>
    <m/>
    <m/>
  </r>
  <r>
    <m/>
    <s v="S0081"/>
    <x v="0"/>
    <m/>
    <m/>
    <m/>
    <x v="0"/>
    <m/>
    <e v="#DIV/0!"/>
    <e v="#DIV/0!"/>
    <m/>
    <m/>
    <m/>
    <n v="0"/>
    <n v="0"/>
    <m/>
    <m/>
    <m/>
    <m/>
    <m/>
    <m/>
    <m/>
    <m/>
  </r>
  <r>
    <m/>
    <s v="S0082"/>
    <x v="0"/>
    <m/>
    <m/>
    <m/>
    <x v="0"/>
    <m/>
    <e v="#DIV/0!"/>
    <e v="#DIV/0!"/>
    <m/>
    <m/>
    <m/>
    <n v="0"/>
    <n v="0"/>
    <m/>
    <m/>
    <m/>
    <m/>
    <m/>
    <m/>
    <m/>
    <m/>
  </r>
  <r>
    <m/>
    <s v="S0083"/>
    <x v="0"/>
    <m/>
    <m/>
    <m/>
    <x v="0"/>
    <m/>
    <e v="#DIV/0!"/>
    <e v="#DIV/0!"/>
    <m/>
    <m/>
    <m/>
    <n v="0"/>
    <n v="0"/>
    <m/>
    <m/>
    <m/>
    <m/>
    <m/>
    <m/>
    <m/>
    <m/>
  </r>
  <r>
    <m/>
    <s v="S0084"/>
    <x v="0"/>
    <m/>
    <m/>
    <m/>
    <x v="0"/>
    <m/>
    <e v="#DIV/0!"/>
    <e v="#DIV/0!"/>
    <m/>
    <m/>
    <m/>
    <n v="0"/>
    <n v="0"/>
    <m/>
    <m/>
    <m/>
    <m/>
    <m/>
    <m/>
    <m/>
    <m/>
  </r>
  <r>
    <m/>
    <s v="S0085"/>
    <x v="0"/>
    <m/>
    <m/>
    <m/>
    <x v="0"/>
    <m/>
    <e v="#DIV/0!"/>
    <e v="#DIV/0!"/>
    <m/>
    <m/>
    <m/>
    <n v="0"/>
    <n v="0"/>
    <m/>
    <m/>
    <m/>
    <m/>
    <m/>
    <m/>
    <m/>
    <m/>
  </r>
  <r>
    <m/>
    <s v="S0086"/>
    <x v="0"/>
    <m/>
    <m/>
    <m/>
    <x v="0"/>
    <m/>
    <e v="#DIV/0!"/>
    <e v="#DIV/0!"/>
    <m/>
    <m/>
    <m/>
    <n v="0"/>
    <n v="0"/>
    <m/>
    <m/>
    <m/>
    <m/>
    <m/>
    <m/>
    <m/>
    <m/>
  </r>
  <r>
    <m/>
    <s v="S0087"/>
    <x v="0"/>
    <m/>
    <m/>
    <m/>
    <x v="0"/>
    <m/>
    <e v="#DIV/0!"/>
    <e v="#DIV/0!"/>
    <m/>
    <m/>
    <m/>
    <n v="0"/>
    <n v="0"/>
    <m/>
    <m/>
    <m/>
    <m/>
    <m/>
    <m/>
    <m/>
    <m/>
  </r>
  <r>
    <m/>
    <s v="S0088"/>
    <x v="0"/>
    <m/>
    <m/>
    <m/>
    <x v="0"/>
    <m/>
    <e v="#DIV/0!"/>
    <e v="#DIV/0!"/>
    <m/>
    <m/>
    <m/>
    <n v="0"/>
    <n v="0"/>
    <m/>
    <m/>
    <m/>
    <m/>
    <m/>
    <m/>
    <m/>
    <m/>
  </r>
  <r>
    <m/>
    <s v="S0089"/>
    <x v="0"/>
    <m/>
    <m/>
    <m/>
    <x v="0"/>
    <m/>
    <e v="#DIV/0!"/>
    <e v="#DIV/0!"/>
    <m/>
    <m/>
    <m/>
    <n v="0"/>
    <n v="0"/>
    <m/>
    <m/>
    <m/>
    <m/>
    <m/>
    <m/>
    <m/>
    <m/>
  </r>
  <r>
    <m/>
    <s v="S0090"/>
    <x v="0"/>
    <m/>
    <m/>
    <m/>
    <x v="0"/>
    <m/>
    <e v="#DIV/0!"/>
    <e v="#DIV/0!"/>
    <m/>
    <m/>
    <m/>
    <n v="0"/>
    <n v="0"/>
    <m/>
    <m/>
    <m/>
    <m/>
    <m/>
    <m/>
    <m/>
    <m/>
  </r>
  <r>
    <m/>
    <s v="S0091"/>
    <x v="0"/>
    <m/>
    <m/>
    <m/>
    <x v="0"/>
    <m/>
    <e v="#DIV/0!"/>
    <e v="#DIV/0!"/>
    <m/>
    <m/>
    <m/>
    <n v="0"/>
    <n v="0"/>
    <m/>
    <m/>
    <m/>
    <m/>
    <m/>
    <m/>
    <m/>
    <m/>
  </r>
  <r>
    <m/>
    <s v="S0092"/>
    <x v="0"/>
    <m/>
    <m/>
    <m/>
    <x v="0"/>
    <m/>
    <e v="#DIV/0!"/>
    <e v="#DIV/0!"/>
    <m/>
    <m/>
    <m/>
    <n v="0"/>
    <n v="0"/>
    <m/>
    <m/>
    <m/>
    <m/>
    <m/>
    <m/>
    <m/>
    <m/>
  </r>
  <r>
    <m/>
    <s v="S0093"/>
    <x v="0"/>
    <m/>
    <m/>
    <m/>
    <x v="0"/>
    <m/>
    <e v="#DIV/0!"/>
    <e v="#DIV/0!"/>
    <m/>
    <m/>
    <m/>
    <n v="0"/>
    <n v="0"/>
    <m/>
    <m/>
    <m/>
    <m/>
    <m/>
    <m/>
    <m/>
    <m/>
  </r>
  <r>
    <m/>
    <s v="S0094"/>
    <x v="0"/>
    <m/>
    <m/>
    <m/>
    <x v="0"/>
    <m/>
    <e v="#DIV/0!"/>
    <e v="#DIV/0!"/>
    <m/>
    <m/>
    <m/>
    <n v="0"/>
    <n v="0"/>
    <m/>
    <m/>
    <m/>
    <m/>
    <m/>
    <m/>
    <m/>
    <m/>
  </r>
  <r>
    <m/>
    <s v="S0095"/>
    <x v="0"/>
    <m/>
    <m/>
    <m/>
    <x v="0"/>
    <m/>
    <e v="#DIV/0!"/>
    <e v="#DIV/0!"/>
    <m/>
    <m/>
    <m/>
    <n v="0"/>
    <n v="0"/>
    <m/>
    <m/>
    <m/>
    <m/>
    <m/>
    <m/>
    <m/>
    <m/>
  </r>
  <r>
    <m/>
    <s v="S0096"/>
    <x v="0"/>
    <m/>
    <m/>
    <m/>
    <x v="0"/>
    <m/>
    <e v="#DIV/0!"/>
    <e v="#DIV/0!"/>
    <m/>
    <m/>
    <m/>
    <n v="0"/>
    <n v="0"/>
    <m/>
    <m/>
    <m/>
    <m/>
    <m/>
    <m/>
    <m/>
    <m/>
  </r>
  <r>
    <m/>
    <s v="S0097"/>
    <x v="0"/>
    <m/>
    <m/>
    <m/>
    <x v="0"/>
    <m/>
    <e v="#DIV/0!"/>
    <e v="#DIV/0!"/>
    <m/>
    <m/>
    <m/>
    <n v="0"/>
    <n v="0"/>
    <m/>
    <m/>
    <m/>
    <m/>
    <m/>
    <m/>
    <m/>
    <m/>
  </r>
  <r>
    <m/>
    <s v="S0098"/>
    <x v="0"/>
    <m/>
    <m/>
    <m/>
    <x v="0"/>
    <m/>
    <e v="#DIV/0!"/>
    <e v="#DIV/0!"/>
    <m/>
    <m/>
    <m/>
    <n v="0"/>
    <n v="0"/>
    <m/>
    <m/>
    <m/>
    <m/>
    <m/>
    <m/>
    <m/>
    <m/>
  </r>
  <r>
    <m/>
    <s v="S0099"/>
    <x v="0"/>
    <m/>
    <m/>
    <m/>
    <x v="0"/>
    <m/>
    <e v="#DIV/0!"/>
    <e v="#DIV/0!"/>
    <m/>
    <m/>
    <m/>
    <n v="0"/>
    <n v="0"/>
    <m/>
    <m/>
    <m/>
    <m/>
    <m/>
    <m/>
    <m/>
    <m/>
  </r>
  <r>
    <m/>
    <s v="S0100"/>
    <x v="0"/>
    <m/>
    <m/>
    <m/>
    <x v="0"/>
    <m/>
    <e v="#DIV/0!"/>
    <e v="#DIV/0!"/>
    <m/>
    <m/>
    <m/>
    <n v="0"/>
    <n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47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3">
    <pivotField showAll="0"/>
    <pivotField showAll="0"/>
    <pivotField showAll="0"/>
    <pivotField showAll="0"/>
    <pivotField showAll="0"/>
    <pivotField showAll="0"/>
    <pivotField axis="axisRow" showAll="0" sortType="ascending">
      <items count="35">
        <item m="1" x="29"/>
        <item m="1" x="6"/>
        <item m="1" x="19"/>
        <item m="1" x="13"/>
        <item m="1" x="4"/>
        <item m="1" x="31"/>
        <item m="1" x="20"/>
        <item m="1" x="27"/>
        <item m="1" x="23"/>
        <item m="1" x="18"/>
        <item m="1" x="30"/>
        <item m="1" x="25"/>
        <item m="1" x="8"/>
        <item m="1" x="14"/>
        <item m="1" x="21"/>
        <item m="1" x="16"/>
        <item m="1" x="7"/>
        <item m="1" x="2"/>
        <item m="1" x="10"/>
        <item m="1" x="26"/>
        <item m="1" x="32"/>
        <item m="1" x="3"/>
        <item m="1" x="24"/>
        <item m="1" x="12"/>
        <item m="1" x="11"/>
        <item m="1" x="15"/>
        <item m="1" x="22"/>
        <item m="1" x="5"/>
        <item m="1" x="1"/>
        <item m="1" x="33"/>
        <item m="1" x="17"/>
        <item m="1" x="28"/>
        <item m="1"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2">
    <i>
      <x v="3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4" baseField="6" baseItem="0" numFmtId="4"/>
    <dataField name="Součet z 2016" fld="15" baseField="6" baseItem="0" numFmtId="4"/>
    <dataField name="Součet z 2017" fld="16" baseField="6" baseItem="0" numFmtId="4"/>
    <dataField name="Součet z 2018" fld="17" baseField="6" baseItem="0" numFmtId="4"/>
    <dataField name="Součet z 2019" fld="18" baseField="6" baseItem="0" numFmtId="4"/>
    <dataField name="Součet z 2020" fld="19" baseField="6" baseItem="0" numFmtId="4"/>
    <dataField name="Součet z 2021" fld="20" baseField="6" baseItem="0" numFmtId="4"/>
    <dataField name="Součet z 2022" fld="21" baseField="6" baseItem="0" numFmtId="4"/>
    <dataField name="Součet z 2023" fld="22" baseField="6" baseItem="0" numFmtId="4"/>
  </dataFields>
  <pivotTableStyleInfo name="PivotStyleMedium2" showRowHeaders="1" showColHeaders="1" showRowStripes="1" showColStripes="1" showLastColumn="1"/>
</pivotTableDefinition>
</file>

<file path=xl/pivotTables/pivotTable2.xml><?xml version="1.0" encoding="utf-8"?>
<pivotTableDefinition xmlns="http://schemas.openxmlformats.org/spreadsheetml/2006/main" name="Kontingenční tabulka 1" cacheId="47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3">
    <pivotField showAll="0"/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">
    <i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4" baseField="6" baseItem="0" numFmtId="4"/>
    <dataField name="Součet z 2016" fld="15" baseField="6" baseItem="0" numFmtId="4"/>
    <dataField name="Součet z 2017" fld="16" baseField="6" baseItem="0" numFmtId="4"/>
    <dataField name="Součet z 2018" fld="17" baseField="6" baseItem="0" numFmtId="4"/>
    <dataField name="Součet z 2019" fld="18" baseField="6" baseItem="0" numFmtId="4"/>
    <dataField name="Součet z 2020" fld="19" baseField="2" baseItem="0" numFmtId="4"/>
    <dataField name="Součet z 2021" fld="20" baseField="2" baseItem="0" numFmtId="4"/>
    <dataField name="Součet z 2022" fld="21" baseField="2" baseItem="0" numFmtId="4"/>
    <dataField name="Součet z 2023" fld="22" baseField="6" baseItem="0" numFmtId="4"/>
  </dataField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showGridLines="0" tabSelected="1" zoomScaleNormal="100" workbookViewId="0">
      <selection activeCell="H9" sqref="H9"/>
    </sheetView>
  </sheetViews>
  <sheetFormatPr defaultColWidth="8.88671875" defaultRowHeight="14.4" x14ac:dyDescent="0.3"/>
  <cols>
    <col min="1" max="1" width="44.109375" style="66" bestFit="1" customWidth="1"/>
    <col min="2" max="3" width="16.44140625" style="66" customWidth="1"/>
    <col min="4" max="4" width="16.5546875" style="66" customWidth="1"/>
    <col min="5" max="16384" width="8.88671875" style="66"/>
  </cols>
  <sheetData>
    <row r="1" spans="1:4" ht="18" x14ac:dyDescent="0.3">
      <c r="A1" s="75" t="s">
        <v>95</v>
      </c>
      <c r="B1" s="366"/>
      <c r="C1" s="366"/>
      <c r="D1" s="366"/>
    </row>
    <row r="2" spans="1:4" ht="39.6" customHeight="1" x14ac:dyDescent="0.3">
      <c r="A2" s="75" t="s">
        <v>0</v>
      </c>
      <c r="B2" s="367"/>
      <c r="C2" s="368"/>
      <c r="D2" s="369"/>
    </row>
    <row r="3" spans="1:4" ht="18" x14ac:dyDescent="0.3">
      <c r="A3" s="75" t="s">
        <v>203</v>
      </c>
      <c r="B3" s="366"/>
      <c r="C3" s="366"/>
      <c r="D3" s="366"/>
    </row>
    <row r="4" spans="1:4" ht="18" x14ac:dyDescent="0.3">
      <c r="A4" s="75" t="s">
        <v>112</v>
      </c>
      <c r="B4" s="366"/>
      <c r="C4" s="366"/>
      <c r="D4" s="366"/>
    </row>
    <row r="5" spans="1:4" ht="18" x14ac:dyDescent="0.3">
      <c r="A5" s="75" t="s">
        <v>433</v>
      </c>
      <c r="B5" s="366"/>
      <c r="C5" s="366"/>
      <c r="D5" s="366"/>
    </row>
    <row r="6" spans="1:4" ht="18" x14ac:dyDescent="0.3">
      <c r="A6" s="75" t="s">
        <v>184</v>
      </c>
      <c r="B6" s="366"/>
      <c r="C6" s="366"/>
      <c r="D6" s="366"/>
    </row>
    <row r="7" spans="1:4" s="76" customFormat="1" ht="18" x14ac:dyDescent="0.3">
      <c r="A7" s="77" t="s">
        <v>241</v>
      </c>
      <c r="B7" s="366"/>
      <c r="C7" s="366"/>
      <c r="D7" s="366"/>
    </row>
    <row r="8" spans="1:4" s="76" customFormat="1" ht="18" x14ac:dyDescent="0.3">
      <c r="A8" s="77" t="s">
        <v>242</v>
      </c>
      <c r="B8" s="366"/>
      <c r="C8" s="366"/>
      <c r="D8" s="366"/>
    </row>
    <row r="9" spans="1:4" ht="63" customHeight="1" x14ac:dyDescent="0.3">
      <c r="A9" s="84"/>
      <c r="B9" s="85" t="s">
        <v>425</v>
      </c>
      <c r="C9" s="85" t="s">
        <v>238</v>
      </c>
      <c r="D9" s="85" t="s">
        <v>240</v>
      </c>
    </row>
    <row r="10" spans="1:4" ht="15.6" x14ac:dyDescent="0.3">
      <c r="A10" s="68" t="s">
        <v>446</v>
      </c>
      <c r="B10" s="443">
        <f>SUM(B11:B14)</f>
        <v>0</v>
      </c>
      <c r="C10" s="129">
        <f>D10-B10</f>
        <v>0</v>
      </c>
      <c r="D10" s="443">
        <f>SUM(D11:D14)</f>
        <v>0</v>
      </c>
    </row>
    <row r="11" spans="1:4" ht="15.6" x14ac:dyDescent="0.3">
      <c r="A11" s="68" t="s">
        <v>447</v>
      </c>
      <c r="B11" s="442"/>
      <c r="C11" s="129">
        <f>D11-B11</f>
        <v>0</v>
      </c>
      <c r="D11" s="444"/>
    </row>
    <row r="12" spans="1:4" ht="15.6" x14ac:dyDescent="0.3">
      <c r="A12" s="68" t="s">
        <v>448</v>
      </c>
      <c r="B12" s="442"/>
      <c r="C12" s="129">
        <f>D12-B12</f>
        <v>0</v>
      </c>
      <c r="D12" s="444"/>
    </row>
    <row r="13" spans="1:4" s="266" customFormat="1" ht="15.6" x14ac:dyDescent="0.3">
      <c r="A13" s="68" t="s">
        <v>507</v>
      </c>
      <c r="B13" s="442"/>
      <c r="C13" s="129">
        <f>D13-B13</f>
        <v>0</v>
      </c>
      <c r="D13" s="352"/>
    </row>
    <row r="14" spans="1:4" ht="15.6" x14ac:dyDescent="0.3">
      <c r="A14" s="68" t="s">
        <v>508</v>
      </c>
      <c r="B14" s="444"/>
      <c r="C14" s="129">
        <f>D14-B14</f>
        <v>0</v>
      </c>
      <c r="D14" s="444"/>
    </row>
    <row r="15" spans="1:4" x14ac:dyDescent="0.3">
      <c r="A15" s="84"/>
      <c r="B15" s="84"/>
      <c r="C15" s="84"/>
      <c r="D15" s="84"/>
    </row>
    <row r="16" spans="1:4" s="120" customFormat="1" ht="15" x14ac:dyDescent="0.25">
      <c r="A16" s="84"/>
      <c r="B16" s="84"/>
      <c r="C16" s="84"/>
      <c r="D16" s="84"/>
    </row>
    <row r="17" spans="1:5" s="120" customFormat="1" ht="15.6" x14ac:dyDescent="0.3">
      <c r="A17" s="125" t="s">
        <v>361</v>
      </c>
      <c r="B17" s="375" t="s">
        <v>363</v>
      </c>
      <c r="C17" s="376"/>
      <c r="D17" s="84"/>
    </row>
    <row r="18" spans="1:5" s="120" customFormat="1" ht="15" x14ac:dyDescent="0.25">
      <c r="A18" s="84"/>
      <c r="B18" s="84"/>
      <c r="C18" s="84"/>
      <c r="D18" s="84"/>
    </row>
    <row r="19" spans="1:5" x14ac:dyDescent="0.3">
      <c r="A19" s="124" t="s">
        <v>110</v>
      </c>
      <c r="B19" s="311">
        <v>0.85</v>
      </c>
      <c r="C19" s="84"/>
      <c r="D19" s="84"/>
    </row>
    <row r="20" spans="1:5" x14ac:dyDescent="0.3">
      <c r="A20" s="124" t="s">
        <v>372</v>
      </c>
      <c r="B20" s="311">
        <v>0.15</v>
      </c>
      <c r="C20" s="84"/>
      <c r="D20" s="84"/>
    </row>
    <row r="21" spans="1:5" ht="15" x14ac:dyDescent="0.25">
      <c r="A21" s="84"/>
      <c r="B21" s="84"/>
      <c r="C21" s="84"/>
      <c r="D21" s="84"/>
    </row>
    <row r="22" spans="1:5" ht="45" customHeight="1" x14ac:dyDescent="0.3">
      <c r="A22" s="178" t="s">
        <v>207</v>
      </c>
      <c r="B22" s="377"/>
      <c r="C22" s="378"/>
      <c r="D22" s="379"/>
      <c r="E22" s="179"/>
    </row>
    <row r="23" spans="1:5" x14ac:dyDescent="0.3">
      <c r="A23" s="178" t="s">
        <v>208</v>
      </c>
      <c r="B23" s="373"/>
      <c r="C23" s="373"/>
      <c r="D23" s="374"/>
    </row>
    <row r="24" spans="1:5" x14ac:dyDescent="0.3">
      <c r="A24" s="84"/>
      <c r="B24" s="84"/>
      <c r="C24" s="84"/>
      <c r="D24" s="84"/>
    </row>
    <row r="25" spans="1:5" x14ac:dyDescent="0.3">
      <c r="A25" s="84"/>
      <c r="B25" s="84"/>
      <c r="C25" s="84"/>
      <c r="D25" s="84"/>
    </row>
    <row r="26" spans="1:5" ht="14.4" customHeight="1" x14ac:dyDescent="0.3">
      <c r="A26" s="124" t="s">
        <v>216</v>
      </c>
      <c r="B26" s="363"/>
      <c r="C26" s="364"/>
      <c r="D26" s="365"/>
    </row>
    <row r="27" spans="1:5" ht="14.4" customHeight="1" x14ac:dyDescent="0.3">
      <c r="A27" s="124" t="s">
        <v>217</v>
      </c>
      <c r="B27" s="381"/>
      <c r="C27" s="364"/>
      <c r="D27" s="365"/>
    </row>
    <row r="28" spans="1:5" ht="15" customHeight="1" x14ac:dyDescent="0.3">
      <c r="A28" s="124" t="s">
        <v>218</v>
      </c>
      <c r="B28" s="380"/>
      <c r="C28" s="364"/>
      <c r="D28" s="365"/>
    </row>
    <row r="29" spans="1:5" s="120" customFormat="1" ht="15" customHeight="1" x14ac:dyDescent="0.3">
      <c r="A29" s="124" t="s">
        <v>357</v>
      </c>
      <c r="B29" s="370">
        <v>43739</v>
      </c>
      <c r="C29" s="371"/>
      <c r="D29" s="372"/>
    </row>
    <row r="30" spans="1:5" x14ac:dyDescent="0.3">
      <c r="A30" s="86"/>
      <c r="B30" s="87"/>
      <c r="C30" s="87"/>
      <c r="D30" s="84"/>
    </row>
    <row r="31" spans="1:5" x14ac:dyDescent="0.3">
      <c r="A31" s="84" t="s">
        <v>239</v>
      </c>
      <c r="B31" s="84"/>
      <c r="C31" s="84"/>
      <c r="D31" s="84"/>
    </row>
    <row r="32" spans="1:5" ht="69" customHeight="1" x14ac:dyDescent="0.3">
      <c r="A32" s="363"/>
      <c r="B32" s="364"/>
      <c r="C32" s="364"/>
      <c r="D32" s="365"/>
    </row>
    <row r="35" spans="1:1" x14ac:dyDescent="0.3">
      <c r="A35" s="67" t="s">
        <v>220</v>
      </c>
    </row>
  </sheetData>
  <sheetProtection password="E21E" sheet="1" objects="1" scenarios="1" autoFilter="0"/>
  <mergeCells count="16">
    <mergeCell ref="B6:D6"/>
    <mergeCell ref="B7:D7"/>
    <mergeCell ref="B8:D8"/>
    <mergeCell ref="B28:D28"/>
    <mergeCell ref="B26:D26"/>
    <mergeCell ref="B27:D27"/>
    <mergeCell ref="B1:D1"/>
    <mergeCell ref="B2:D2"/>
    <mergeCell ref="B3:D3"/>
    <mergeCell ref="B4:D4"/>
    <mergeCell ref="B5:D5"/>
    <mergeCell ref="A32:D32"/>
    <mergeCell ref="B29:D29"/>
    <mergeCell ref="B23:D23"/>
    <mergeCell ref="B17:C17"/>
    <mergeCell ref="B22:D22"/>
  </mergeCells>
  <dataValidations count="1">
    <dataValidation type="list" allowBlank="1" showInputMessage="1" showErrorMessage="1" sqref="B17:C17">
      <formula1>důvod__zaslání_formuláře</formula1>
    </dataValidation>
  </dataValidations>
  <pageMargins left="0.70866141732283472" right="0.70866141732283472" top="1.9685039370078741" bottom="0.78740157480314965" header="0.31496062992125984" footer="0.31496062992125984"/>
  <pageSetup paperSize="9" scale="94" orientation="portrait" r:id="rId1"/>
  <headerFooter>
    <oddHeader>&amp;L&amp;G&amp;R&amp;G</oddHeader>
    <oddFooter>&amp;R&amp;D
&amp;T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showGridLines="0" zoomScale="91" zoomScaleNormal="91" workbookViewId="0">
      <selection activeCell="D57" sqref="D57"/>
    </sheetView>
  </sheetViews>
  <sheetFormatPr defaultColWidth="8.88671875" defaultRowHeight="14.4" x14ac:dyDescent="0.3"/>
  <cols>
    <col min="1" max="1" width="5.6640625" style="216" customWidth="1"/>
    <col min="2" max="2" width="52.44140625" style="216" bestFit="1" customWidth="1"/>
    <col min="3" max="3" width="16.33203125" style="218" customWidth="1"/>
    <col min="4" max="4" width="14.6640625" style="216" customWidth="1"/>
    <col min="5" max="5" width="15.6640625" style="216" bestFit="1" customWidth="1"/>
    <col min="6" max="11" width="14.6640625" style="216" customWidth="1"/>
    <col min="12" max="16384" width="8.88671875" style="216"/>
  </cols>
  <sheetData>
    <row r="1" spans="1:11" x14ac:dyDescent="0.3">
      <c r="A1" s="236" t="s">
        <v>460</v>
      </c>
      <c r="B1" s="223"/>
      <c r="C1" s="225"/>
      <c r="D1" s="223"/>
      <c r="E1" s="223"/>
      <c r="F1" s="223"/>
      <c r="G1" s="223"/>
      <c r="H1" s="223"/>
      <c r="I1" s="223"/>
      <c r="J1" s="223"/>
      <c r="K1" s="223"/>
    </row>
    <row r="2" spans="1:11" s="217" customFormat="1" x14ac:dyDescent="0.3">
      <c r="A2" s="219" t="s">
        <v>104</v>
      </c>
      <c r="B2" s="240" t="s">
        <v>96</v>
      </c>
      <c r="C2" s="219" t="s">
        <v>109</v>
      </c>
      <c r="D2" s="219">
        <v>2016</v>
      </c>
      <c r="E2" s="219">
        <v>2017</v>
      </c>
      <c r="F2" s="219">
        <v>2018</v>
      </c>
      <c r="G2" s="219">
        <v>2019</v>
      </c>
      <c r="H2" s="219">
        <v>2020</v>
      </c>
      <c r="I2" s="219">
        <v>2021</v>
      </c>
      <c r="J2" s="219">
        <v>2022</v>
      </c>
      <c r="K2" s="219">
        <v>2023</v>
      </c>
    </row>
    <row r="3" spans="1:11" ht="14.4" customHeight="1" x14ac:dyDescent="0.3">
      <c r="A3" s="238" t="s">
        <v>105</v>
      </c>
      <c r="B3" s="207" t="s">
        <v>2</v>
      </c>
      <c r="C3" s="231">
        <f>SUM(D3:K3)</f>
        <v>0</v>
      </c>
      <c r="D3" s="237">
        <f>D111-D57</f>
        <v>0</v>
      </c>
      <c r="E3" s="237">
        <f t="shared" ref="E3:K3" si="0">E111-E57</f>
        <v>0</v>
      </c>
      <c r="F3" s="237">
        <f t="shared" si="0"/>
        <v>0</v>
      </c>
      <c r="G3" s="237">
        <f t="shared" si="0"/>
        <v>0</v>
      </c>
      <c r="H3" s="237">
        <f t="shared" si="0"/>
        <v>0</v>
      </c>
      <c r="I3" s="237">
        <f t="shared" si="0"/>
        <v>0</v>
      </c>
      <c r="J3" s="237">
        <f t="shared" si="0"/>
        <v>0</v>
      </c>
      <c r="K3" s="237">
        <f t="shared" si="0"/>
        <v>0</v>
      </c>
    </row>
    <row r="4" spans="1:11" ht="14.4" customHeight="1" x14ac:dyDescent="0.3">
      <c r="A4" s="238" t="s">
        <v>105</v>
      </c>
      <c r="B4" s="207" t="s">
        <v>427</v>
      </c>
      <c r="C4" s="231">
        <f>SUM(D4:K4)</f>
        <v>0</v>
      </c>
      <c r="D4" s="237">
        <f t="shared" ref="D4:K4" si="1">D112-D58</f>
        <v>0</v>
      </c>
      <c r="E4" s="237">
        <f t="shared" si="1"/>
        <v>0</v>
      </c>
      <c r="F4" s="237">
        <f t="shared" si="1"/>
        <v>0</v>
      </c>
      <c r="G4" s="237">
        <f t="shared" si="1"/>
        <v>0</v>
      </c>
      <c r="H4" s="237">
        <f t="shared" si="1"/>
        <v>0</v>
      </c>
      <c r="I4" s="237">
        <f t="shared" si="1"/>
        <v>0</v>
      </c>
      <c r="J4" s="237">
        <f t="shared" si="1"/>
        <v>0</v>
      </c>
      <c r="K4" s="237">
        <f t="shared" si="1"/>
        <v>0</v>
      </c>
    </row>
    <row r="5" spans="1:11" ht="14.4" customHeight="1" x14ac:dyDescent="0.3">
      <c r="A5" s="238" t="s">
        <v>105</v>
      </c>
      <c r="B5" s="207" t="s">
        <v>3</v>
      </c>
      <c r="C5" s="231">
        <f>SUM(D5:K5)</f>
        <v>0</v>
      </c>
      <c r="D5" s="237">
        <f t="shared" ref="D5:K5" si="2">D113-D59</f>
        <v>0</v>
      </c>
      <c r="E5" s="237">
        <f t="shared" si="2"/>
        <v>0</v>
      </c>
      <c r="F5" s="237">
        <f t="shared" si="2"/>
        <v>0</v>
      </c>
      <c r="G5" s="237">
        <f t="shared" si="2"/>
        <v>0</v>
      </c>
      <c r="H5" s="237">
        <f t="shared" si="2"/>
        <v>0</v>
      </c>
      <c r="I5" s="237">
        <f t="shared" si="2"/>
        <v>0</v>
      </c>
      <c r="J5" s="237">
        <f t="shared" si="2"/>
        <v>0</v>
      </c>
      <c r="K5" s="237">
        <f t="shared" si="2"/>
        <v>0</v>
      </c>
    </row>
    <row r="6" spans="1:11" ht="14.4" customHeight="1" x14ac:dyDescent="0.3">
      <c r="A6" s="238" t="s">
        <v>105</v>
      </c>
      <c r="B6" s="207" t="s">
        <v>4</v>
      </c>
      <c r="C6" s="231">
        <f t="shared" ref="C6:C54" si="3">SUM(D6:K6)</f>
        <v>0</v>
      </c>
      <c r="D6" s="237">
        <f t="shared" ref="D6:K6" si="4">D114-D60</f>
        <v>0</v>
      </c>
      <c r="E6" s="237">
        <f t="shared" si="4"/>
        <v>0</v>
      </c>
      <c r="F6" s="237">
        <f t="shared" si="4"/>
        <v>0</v>
      </c>
      <c r="G6" s="237">
        <f t="shared" si="4"/>
        <v>0</v>
      </c>
      <c r="H6" s="237">
        <f t="shared" si="4"/>
        <v>0</v>
      </c>
      <c r="I6" s="237">
        <f t="shared" si="4"/>
        <v>0</v>
      </c>
      <c r="J6" s="237">
        <f t="shared" si="4"/>
        <v>0</v>
      </c>
      <c r="K6" s="237">
        <f t="shared" si="4"/>
        <v>0</v>
      </c>
    </row>
    <row r="7" spans="1:11" ht="14.4" customHeight="1" x14ac:dyDescent="0.3">
      <c r="A7" s="238" t="s">
        <v>105</v>
      </c>
      <c r="B7" s="207" t="s">
        <v>5</v>
      </c>
      <c r="C7" s="231">
        <f t="shared" si="3"/>
        <v>0</v>
      </c>
      <c r="D7" s="237">
        <f t="shared" ref="D7:K7" si="5">D115-D61</f>
        <v>0</v>
      </c>
      <c r="E7" s="237">
        <f t="shared" si="5"/>
        <v>0</v>
      </c>
      <c r="F7" s="237">
        <f t="shared" si="5"/>
        <v>0</v>
      </c>
      <c r="G7" s="237">
        <f t="shared" si="5"/>
        <v>0</v>
      </c>
      <c r="H7" s="237">
        <f t="shared" si="5"/>
        <v>0</v>
      </c>
      <c r="I7" s="237">
        <f t="shared" si="5"/>
        <v>0</v>
      </c>
      <c r="J7" s="237">
        <f t="shared" si="5"/>
        <v>0</v>
      </c>
      <c r="K7" s="237">
        <f t="shared" si="5"/>
        <v>0</v>
      </c>
    </row>
    <row r="8" spans="1:11" ht="14.4" customHeight="1" x14ac:dyDescent="0.3">
      <c r="A8" s="238" t="s">
        <v>105</v>
      </c>
      <c r="B8" s="207" t="s">
        <v>6</v>
      </c>
      <c r="C8" s="231">
        <f t="shared" si="3"/>
        <v>0</v>
      </c>
      <c r="D8" s="237">
        <f t="shared" ref="D8:K8" si="6">D116-D62</f>
        <v>0</v>
      </c>
      <c r="E8" s="237">
        <f t="shared" si="6"/>
        <v>0</v>
      </c>
      <c r="F8" s="237">
        <f t="shared" si="6"/>
        <v>0</v>
      </c>
      <c r="G8" s="237">
        <f t="shared" si="6"/>
        <v>0</v>
      </c>
      <c r="H8" s="237">
        <f t="shared" si="6"/>
        <v>0</v>
      </c>
      <c r="I8" s="237">
        <f t="shared" si="6"/>
        <v>0</v>
      </c>
      <c r="J8" s="237">
        <f t="shared" si="6"/>
        <v>0</v>
      </c>
      <c r="K8" s="237">
        <f t="shared" si="6"/>
        <v>0</v>
      </c>
    </row>
    <row r="9" spans="1:11" ht="14.4" customHeight="1" x14ac:dyDescent="0.3">
      <c r="A9" s="238" t="s">
        <v>105</v>
      </c>
      <c r="B9" s="207" t="s">
        <v>7</v>
      </c>
      <c r="C9" s="231">
        <f t="shared" si="3"/>
        <v>0</v>
      </c>
      <c r="D9" s="237">
        <f t="shared" ref="D9:K9" si="7">D117-D63</f>
        <v>0</v>
      </c>
      <c r="E9" s="237">
        <f t="shared" si="7"/>
        <v>0</v>
      </c>
      <c r="F9" s="237">
        <f t="shared" si="7"/>
        <v>0</v>
      </c>
      <c r="G9" s="237">
        <f t="shared" si="7"/>
        <v>0</v>
      </c>
      <c r="H9" s="237">
        <f t="shared" si="7"/>
        <v>0</v>
      </c>
      <c r="I9" s="237">
        <f t="shared" si="7"/>
        <v>0</v>
      </c>
      <c r="J9" s="237">
        <f t="shared" si="7"/>
        <v>0</v>
      </c>
      <c r="K9" s="237">
        <f t="shared" si="7"/>
        <v>0</v>
      </c>
    </row>
    <row r="10" spans="1:11" ht="14.4" customHeight="1" x14ac:dyDescent="0.3">
      <c r="A10" s="238" t="s">
        <v>105</v>
      </c>
      <c r="B10" s="207" t="s">
        <v>8</v>
      </c>
      <c r="C10" s="231">
        <f t="shared" si="3"/>
        <v>0</v>
      </c>
      <c r="D10" s="237">
        <f t="shared" ref="D10:K10" si="8">D118-D64</f>
        <v>0</v>
      </c>
      <c r="E10" s="237">
        <f t="shared" si="8"/>
        <v>0</v>
      </c>
      <c r="F10" s="237">
        <f t="shared" si="8"/>
        <v>0</v>
      </c>
      <c r="G10" s="237">
        <f t="shared" si="8"/>
        <v>0</v>
      </c>
      <c r="H10" s="237">
        <f t="shared" si="8"/>
        <v>0</v>
      </c>
      <c r="I10" s="237">
        <f t="shared" si="8"/>
        <v>0</v>
      </c>
      <c r="J10" s="237">
        <f t="shared" si="8"/>
        <v>0</v>
      </c>
      <c r="K10" s="237">
        <f t="shared" si="8"/>
        <v>0</v>
      </c>
    </row>
    <row r="11" spans="1:11" ht="14.4" customHeight="1" x14ac:dyDescent="0.3">
      <c r="A11" s="238" t="s">
        <v>105</v>
      </c>
      <c r="B11" s="207" t="s">
        <v>9</v>
      </c>
      <c r="C11" s="231">
        <f t="shared" si="3"/>
        <v>0</v>
      </c>
      <c r="D11" s="237">
        <f t="shared" ref="D11:K11" si="9">D119-D65</f>
        <v>0</v>
      </c>
      <c r="E11" s="237">
        <f t="shared" si="9"/>
        <v>0</v>
      </c>
      <c r="F11" s="237">
        <f t="shared" si="9"/>
        <v>0</v>
      </c>
      <c r="G11" s="237">
        <f t="shared" si="9"/>
        <v>0</v>
      </c>
      <c r="H11" s="237">
        <f t="shared" si="9"/>
        <v>0</v>
      </c>
      <c r="I11" s="237">
        <f t="shared" si="9"/>
        <v>0</v>
      </c>
      <c r="J11" s="237">
        <f t="shared" si="9"/>
        <v>0</v>
      </c>
      <c r="K11" s="237">
        <f t="shared" si="9"/>
        <v>0</v>
      </c>
    </row>
    <row r="12" spans="1:11" ht="14.4" customHeight="1" x14ac:dyDescent="0.3">
      <c r="A12" s="238" t="s">
        <v>105</v>
      </c>
      <c r="B12" s="207" t="s">
        <v>428</v>
      </c>
      <c r="C12" s="231">
        <f t="shared" si="3"/>
        <v>0</v>
      </c>
      <c r="D12" s="237">
        <f t="shared" ref="D12:K12" si="10">D120-D66</f>
        <v>0</v>
      </c>
      <c r="E12" s="237">
        <f t="shared" si="10"/>
        <v>0</v>
      </c>
      <c r="F12" s="237">
        <f t="shared" si="10"/>
        <v>0</v>
      </c>
      <c r="G12" s="237">
        <f t="shared" si="10"/>
        <v>0</v>
      </c>
      <c r="H12" s="237">
        <f t="shared" si="10"/>
        <v>0</v>
      </c>
      <c r="I12" s="237">
        <f t="shared" si="10"/>
        <v>0</v>
      </c>
      <c r="J12" s="237">
        <f t="shared" si="10"/>
        <v>0</v>
      </c>
      <c r="K12" s="237">
        <f t="shared" si="10"/>
        <v>0</v>
      </c>
    </row>
    <row r="13" spans="1:11" ht="14.4" customHeight="1" x14ac:dyDescent="0.3">
      <c r="A13" s="238" t="s">
        <v>105</v>
      </c>
      <c r="B13" s="207" t="s">
        <v>10</v>
      </c>
      <c r="C13" s="231">
        <f t="shared" si="3"/>
        <v>0</v>
      </c>
      <c r="D13" s="237">
        <f t="shared" ref="D13:K13" si="11">D121-D67</f>
        <v>0</v>
      </c>
      <c r="E13" s="237">
        <f t="shared" si="11"/>
        <v>0</v>
      </c>
      <c r="F13" s="237">
        <f t="shared" si="11"/>
        <v>0</v>
      </c>
      <c r="G13" s="237">
        <f t="shared" si="11"/>
        <v>0</v>
      </c>
      <c r="H13" s="237">
        <f t="shared" si="11"/>
        <v>0</v>
      </c>
      <c r="I13" s="237">
        <f t="shared" si="11"/>
        <v>0</v>
      </c>
      <c r="J13" s="237">
        <f t="shared" si="11"/>
        <v>0</v>
      </c>
      <c r="K13" s="237">
        <f t="shared" si="11"/>
        <v>0</v>
      </c>
    </row>
    <row r="14" spans="1:11" ht="14.4" customHeight="1" x14ac:dyDescent="0.3">
      <c r="A14" s="238" t="s">
        <v>105</v>
      </c>
      <c r="B14" s="207" t="s">
        <v>11</v>
      </c>
      <c r="C14" s="231">
        <f t="shared" si="3"/>
        <v>0</v>
      </c>
      <c r="D14" s="237">
        <f t="shared" ref="D14:K14" si="12">D122-D68</f>
        <v>0</v>
      </c>
      <c r="E14" s="237">
        <f t="shared" si="12"/>
        <v>0</v>
      </c>
      <c r="F14" s="237">
        <f t="shared" si="12"/>
        <v>0</v>
      </c>
      <c r="G14" s="237">
        <f t="shared" si="12"/>
        <v>0</v>
      </c>
      <c r="H14" s="237">
        <f t="shared" si="12"/>
        <v>0</v>
      </c>
      <c r="I14" s="237">
        <f t="shared" si="12"/>
        <v>0</v>
      </c>
      <c r="J14" s="237">
        <f t="shared" si="12"/>
        <v>0</v>
      </c>
      <c r="K14" s="237">
        <f t="shared" si="12"/>
        <v>0</v>
      </c>
    </row>
    <row r="15" spans="1:11" ht="14.4" customHeight="1" x14ac:dyDescent="0.3">
      <c r="A15" s="238" t="s">
        <v>105</v>
      </c>
      <c r="B15" s="207" t="s">
        <v>12</v>
      </c>
      <c r="C15" s="231">
        <f t="shared" si="3"/>
        <v>0</v>
      </c>
      <c r="D15" s="237">
        <f t="shared" ref="D15:K15" si="13">D123-D69</f>
        <v>0</v>
      </c>
      <c r="E15" s="237">
        <f t="shared" si="13"/>
        <v>0</v>
      </c>
      <c r="F15" s="237">
        <f t="shared" si="13"/>
        <v>0</v>
      </c>
      <c r="G15" s="237">
        <f t="shared" si="13"/>
        <v>0</v>
      </c>
      <c r="H15" s="237">
        <f t="shared" si="13"/>
        <v>0</v>
      </c>
      <c r="I15" s="237">
        <f t="shared" si="13"/>
        <v>0</v>
      </c>
      <c r="J15" s="237">
        <f t="shared" si="13"/>
        <v>0</v>
      </c>
      <c r="K15" s="237">
        <f t="shared" si="13"/>
        <v>0</v>
      </c>
    </row>
    <row r="16" spans="1:11" ht="14.4" customHeight="1" x14ac:dyDescent="0.3">
      <c r="A16" s="238" t="s">
        <v>105</v>
      </c>
      <c r="B16" s="207" t="s">
        <v>429</v>
      </c>
      <c r="C16" s="231">
        <f t="shared" si="3"/>
        <v>0</v>
      </c>
      <c r="D16" s="237">
        <f t="shared" ref="D16:K16" si="14">D124-D70</f>
        <v>0</v>
      </c>
      <c r="E16" s="237">
        <f t="shared" si="14"/>
        <v>0</v>
      </c>
      <c r="F16" s="237">
        <f t="shared" si="14"/>
        <v>0</v>
      </c>
      <c r="G16" s="237">
        <f t="shared" si="14"/>
        <v>0</v>
      </c>
      <c r="H16" s="237">
        <f t="shared" si="14"/>
        <v>0</v>
      </c>
      <c r="I16" s="237">
        <f t="shared" si="14"/>
        <v>0</v>
      </c>
      <c r="J16" s="237">
        <f t="shared" si="14"/>
        <v>0</v>
      </c>
      <c r="K16" s="237">
        <f t="shared" si="14"/>
        <v>0</v>
      </c>
    </row>
    <row r="17" spans="1:11" ht="14.4" customHeight="1" x14ac:dyDescent="0.3">
      <c r="A17" s="238" t="s">
        <v>105</v>
      </c>
      <c r="B17" s="207" t="s">
        <v>13</v>
      </c>
      <c r="C17" s="231">
        <f t="shared" si="3"/>
        <v>0</v>
      </c>
      <c r="D17" s="237">
        <f t="shared" ref="D17:K17" si="15">D125-D71</f>
        <v>0</v>
      </c>
      <c r="E17" s="237">
        <f t="shared" si="15"/>
        <v>0</v>
      </c>
      <c r="F17" s="237">
        <f t="shared" si="15"/>
        <v>0</v>
      </c>
      <c r="G17" s="237">
        <f t="shared" si="15"/>
        <v>0</v>
      </c>
      <c r="H17" s="237">
        <f t="shared" si="15"/>
        <v>0</v>
      </c>
      <c r="I17" s="237">
        <f t="shared" si="15"/>
        <v>0</v>
      </c>
      <c r="J17" s="237">
        <f t="shared" si="15"/>
        <v>0</v>
      </c>
      <c r="K17" s="237">
        <f t="shared" si="15"/>
        <v>0</v>
      </c>
    </row>
    <row r="18" spans="1:11" ht="14.4" customHeight="1" x14ac:dyDescent="0.3">
      <c r="A18" s="238" t="s">
        <v>105</v>
      </c>
      <c r="B18" s="207" t="s">
        <v>14</v>
      </c>
      <c r="C18" s="231">
        <f t="shared" si="3"/>
        <v>0</v>
      </c>
      <c r="D18" s="237">
        <f t="shared" ref="D18:K18" si="16">D126-D72</f>
        <v>0</v>
      </c>
      <c r="E18" s="237">
        <f t="shared" si="16"/>
        <v>0</v>
      </c>
      <c r="F18" s="237">
        <f t="shared" si="16"/>
        <v>0</v>
      </c>
      <c r="G18" s="237">
        <f t="shared" si="16"/>
        <v>0</v>
      </c>
      <c r="H18" s="237">
        <f t="shared" si="16"/>
        <v>0</v>
      </c>
      <c r="I18" s="237">
        <f t="shared" si="16"/>
        <v>0</v>
      </c>
      <c r="J18" s="237">
        <f t="shared" si="16"/>
        <v>0</v>
      </c>
      <c r="K18" s="237">
        <f t="shared" si="16"/>
        <v>0</v>
      </c>
    </row>
    <row r="19" spans="1:11" ht="14.4" customHeight="1" x14ac:dyDescent="0.3">
      <c r="A19" s="238" t="s">
        <v>105</v>
      </c>
      <c r="B19" s="207" t="s">
        <v>430</v>
      </c>
      <c r="C19" s="231">
        <f t="shared" si="3"/>
        <v>0</v>
      </c>
      <c r="D19" s="237">
        <f t="shared" ref="D19:K19" si="17">D127-D73</f>
        <v>0</v>
      </c>
      <c r="E19" s="237">
        <f t="shared" si="17"/>
        <v>0</v>
      </c>
      <c r="F19" s="237">
        <f t="shared" si="17"/>
        <v>0</v>
      </c>
      <c r="G19" s="237">
        <f t="shared" si="17"/>
        <v>0</v>
      </c>
      <c r="H19" s="237">
        <f t="shared" si="17"/>
        <v>0</v>
      </c>
      <c r="I19" s="237">
        <f t="shared" si="17"/>
        <v>0</v>
      </c>
      <c r="J19" s="237">
        <f t="shared" si="17"/>
        <v>0</v>
      </c>
      <c r="K19" s="237">
        <f t="shared" si="17"/>
        <v>0</v>
      </c>
    </row>
    <row r="20" spans="1:11" ht="14.4" customHeight="1" x14ac:dyDescent="0.3">
      <c r="A20" s="238" t="s">
        <v>105</v>
      </c>
      <c r="B20" s="207" t="s">
        <v>15</v>
      </c>
      <c r="C20" s="231">
        <f t="shared" si="3"/>
        <v>0</v>
      </c>
      <c r="D20" s="237">
        <f t="shared" ref="D20:K20" si="18">D128-D74</f>
        <v>0</v>
      </c>
      <c r="E20" s="237">
        <f t="shared" si="18"/>
        <v>0</v>
      </c>
      <c r="F20" s="237">
        <f t="shared" si="18"/>
        <v>0</v>
      </c>
      <c r="G20" s="237">
        <f t="shared" si="18"/>
        <v>0</v>
      </c>
      <c r="H20" s="237">
        <f t="shared" si="18"/>
        <v>0</v>
      </c>
      <c r="I20" s="237">
        <f t="shared" si="18"/>
        <v>0</v>
      </c>
      <c r="J20" s="237">
        <f t="shared" si="18"/>
        <v>0</v>
      </c>
      <c r="K20" s="237">
        <f t="shared" si="18"/>
        <v>0</v>
      </c>
    </row>
    <row r="21" spans="1:11" ht="14.4" customHeight="1" x14ac:dyDescent="0.3">
      <c r="A21" s="238" t="s">
        <v>105</v>
      </c>
      <c r="B21" s="207" t="s">
        <v>16</v>
      </c>
      <c r="C21" s="231">
        <f t="shared" si="3"/>
        <v>0</v>
      </c>
      <c r="D21" s="237">
        <f t="shared" ref="D21:K21" si="19">D129-D75</f>
        <v>0</v>
      </c>
      <c r="E21" s="237">
        <f t="shared" si="19"/>
        <v>0</v>
      </c>
      <c r="F21" s="237">
        <f t="shared" si="19"/>
        <v>0</v>
      </c>
      <c r="G21" s="237">
        <f t="shared" si="19"/>
        <v>0</v>
      </c>
      <c r="H21" s="237">
        <f t="shared" si="19"/>
        <v>0</v>
      </c>
      <c r="I21" s="237">
        <f t="shared" si="19"/>
        <v>0</v>
      </c>
      <c r="J21" s="237">
        <f t="shared" si="19"/>
        <v>0</v>
      </c>
      <c r="K21" s="237">
        <f t="shared" si="19"/>
        <v>0</v>
      </c>
    </row>
    <row r="22" spans="1:11" ht="14.4" customHeight="1" x14ac:dyDescent="0.3">
      <c r="A22" s="238" t="s">
        <v>105</v>
      </c>
      <c r="B22" s="207" t="s">
        <v>47</v>
      </c>
      <c r="C22" s="231">
        <f t="shared" si="3"/>
        <v>0</v>
      </c>
      <c r="D22" s="237">
        <f t="shared" ref="D22:K22" si="20">D130-D76</f>
        <v>0</v>
      </c>
      <c r="E22" s="237">
        <f t="shared" si="20"/>
        <v>0</v>
      </c>
      <c r="F22" s="237">
        <f t="shared" si="20"/>
        <v>0</v>
      </c>
      <c r="G22" s="237">
        <f t="shared" si="20"/>
        <v>0</v>
      </c>
      <c r="H22" s="237">
        <f t="shared" si="20"/>
        <v>0</v>
      </c>
      <c r="I22" s="237">
        <f t="shared" si="20"/>
        <v>0</v>
      </c>
      <c r="J22" s="237">
        <f t="shared" si="20"/>
        <v>0</v>
      </c>
      <c r="K22" s="237">
        <f t="shared" si="20"/>
        <v>0</v>
      </c>
    </row>
    <row r="23" spans="1:11" ht="14.4" customHeight="1" x14ac:dyDescent="0.3">
      <c r="A23" s="238" t="s">
        <v>105</v>
      </c>
      <c r="B23" s="207" t="s">
        <v>17</v>
      </c>
      <c r="C23" s="231">
        <f t="shared" si="3"/>
        <v>0</v>
      </c>
      <c r="D23" s="237">
        <f t="shared" ref="D23:K23" si="21">D131-D77</f>
        <v>0</v>
      </c>
      <c r="E23" s="237">
        <f t="shared" si="21"/>
        <v>0</v>
      </c>
      <c r="F23" s="237">
        <f t="shared" si="21"/>
        <v>0</v>
      </c>
      <c r="G23" s="237">
        <f t="shared" si="21"/>
        <v>0</v>
      </c>
      <c r="H23" s="237">
        <f t="shared" si="21"/>
        <v>0</v>
      </c>
      <c r="I23" s="237">
        <f t="shared" si="21"/>
        <v>0</v>
      </c>
      <c r="J23" s="237">
        <f t="shared" si="21"/>
        <v>0</v>
      </c>
      <c r="K23" s="237">
        <f t="shared" si="21"/>
        <v>0</v>
      </c>
    </row>
    <row r="24" spans="1:11" ht="14.4" customHeight="1" x14ac:dyDescent="0.3">
      <c r="A24" s="238" t="s">
        <v>105</v>
      </c>
      <c r="B24" s="207" t="s">
        <v>18</v>
      </c>
      <c r="C24" s="231">
        <f t="shared" si="3"/>
        <v>0</v>
      </c>
      <c r="D24" s="237">
        <f t="shared" ref="D24:K24" si="22">D132-D78</f>
        <v>0</v>
      </c>
      <c r="E24" s="237">
        <f t="shared" si="22"/>
        <v>0</v>
      </c>
      <c r="F24" s="237">
        <f t="shared" si="22"/>
        <v>0</v>
      </c>
      <c r="G24" s="237">
        <f t="shared" si="22"/>
        <v>0</v>
      </c>
      <c r="H24" s="237">
        <f t="shared" si="22"/>
        <v>0</v>
      </c>
      <c r="I24" s="237">
        <f t="shared" si="22"/>
        <v>0</v>
      </c>
      <c r="J24" s="237">
        <f t="shared" si="22"/>
        <v>0</v>
      </c>
      <c r="K24" s="237">
        <f t="shared" si="22"/>
        <v>0</v>
      </c>
    </row>
    <row r="25" spans="1:11" ht="14.4" customHeight="1" x14ac:dyDescent="0.3">
      <c r="A25" s="238" t="s">
        <v>105</v>
      </c>
      <c r="B25" s="207" t="s">
        <v>19</v>
      </c>
      <c r="C25" s="231">
        <f t="shared" si="3"/>
        <v>0</v>
      </c>
      <c r="D25" s="237">
        <f t="shared" ref="D25:K25" si="23">D133-D79</f>
        <v>0</v>
      </c>
      <c r="E25" s="237">
        <f t="shared" si="23"/>
        <v>0</v>
      </c>
      <c r="F25" s="237">
        <f t="shared" si="23"/>
        <v>0</v>
      </c>
      <c r="G25" s="237">
        <f t="shared" si="23"/>
        <v>0</v>
      </c>
      <c r="H25" s="237">
        <f t="shared" si="23"/>
        <v>0</v>
      </c>
      <c r="I25" s="237">
        <f t="shared" si="23"/>
        <v>0</v>
      </c>
      <c r="J25" s="237">
        <f t="shared" si="23"/>
        <v>0</v>
      </c>
      <c r="K25" s="237">
        <f t="shared" si="23"/>
        <v>0</v>
      </c>
    </row>
    <row r="26" spans="1:11" ht="14.4" customHeight="1" x14ac:dyDescent="0.3">
      <c r="A26" s="238" t="s">
        <v>105</v>
      </c>
      <c r="B26" s="207" t="s">
        <v>20</v>
      </c>
      <c r="C26" s="231">
        <f t="shared" si="3"/>
        <v>0</v>
      </c>
      <c r="D26" s="237">
        <f t="shared" ref="D26:K26" si="24">D134-D80</f>
        <v>0</v>
      </c>
      <c r="E26" s="237">
        <f t="shared" si="24"/>
        <v>0</v>
      </c>
      <c r="F26" s="237">
        <f t="shared" si="24"/>
        <v>0</v>
      </c>
      <c r="G26" s="237">
        <f t="shared" si="24"/>
        <v>0</v>
      </c>
      <c r="H26" s="237">
        <f t="shared" si="24"/>
        <v>0</v>
      </c>
      <c r="I26" s="237">
        <f t="shared" si="24"/>
        <v>0</v>
      </c>
      <c r="J26" s="237">
        <f t="shared" si="24"/>
        <v>0</v>
      </c>
      <c r="K26" s="237">
        <f t="shared" si="24"/>
        <v>0</v>
      </c>
    </row>
    <row r="27" spans="1:11" ht="14.4" customHeight="1" x14ac:dyDescent="0.3">
      <c r="A27" s="238" t="s">
        <v>105</v>
      </c>
      <c r="B27" s="207" t="s">
        <v>48</v>
      </c>
      <c r="C27" s="231">
        <f t="shared" si="3"/>
        <v>0</v>
      </c>
      <c r="D27" s="237">
        <f t="shared" ref="D27:K27" si="25">D135-D81</f>
        <v>0</v>
      </c>
      <c r="E27" s="237">
        <f t="shared" si="25"/>
        <v>0</v>
      </c>
      <c r="F27" s="237">
        <f t="shared" si="25"/>
        <v>0</v>
      </c>
      <c r="G27" s="237">
        <f t="shared" si="25"/>
        <v>0</v>
      </c>
      <c r="H27" s="237">
        <f t="shared" si="25"/>
        <v>0</v>
      </c>
      <c r="I27" s="237">
        <f t="shared" si="25"/>
        <v>0</v>
      </c>
      <c r="J27" s="237">
        <f t="shared" si="25"/>
        <v>0</v>
      </c>
      <c r="K27" s="237">
        <f t="shared" si="25"/>
        <v>0</v>
      </c>
    </row>
    <row r="28" spans="1:11" ht="14.4" customHeight="1" x14ac:dyDescent="0.3">
      <c r="A28" s="238" t="s">
        <v>105</v>
      </c>
      <c r="B28" s="207" t="s">
        <v>21</v>
      </c>
      <c r="C28" s="231">
        <f t="shared" si="3"/>
        <v>0</v>
      </c>
      <c r="D28" s="237">
        <f t="shared" ref="D28:K28" si="26">D136-D82</f>
        <v>0</v>
      </c>
      <c r="E28" s="237">
        <f t="shared" si="26"/>
        <v>0</v>
      </c>
      <c r="F28" s="237">
        <f t="shared" si="26"/>
        <v>0</v>
      </c>
      <c r="G28" s="237">
        <f t="shared" si="26"/>
        <v>0</v>
      </c>
      <c r="H28" s="237">
        <f t="shared" si="26"/>
        <v>0</v>
      </c>
      <c r="I28" s="237">
        <f t="shared" si="26"/>
        <v>0</v>
      </c>
      <c r="J28" s="237">
        <f t="shared" si="26"/>
        <v>0</v>
      </c>
      <c r="K28" s="237">
        <f t="shared" si="26"/>
        <v>0</v>
      </c>
    </row>
    <row r="29" spans="1:11" ht="14.4" customHeight="1" x14ac:dyDescent="0.3">
      <c r="A29" s="239" t="s">
        <v>106</v>
      </c>
      <c r="B29" s="207" t="s">
        <v>22</v>
      </c>
      <c r="C29" s="231">
        <f t="shared" si="3"/>
        <v>0</v>
      </c>
      <c r="D29" s="237">
        <f t="shared" ref="D29:K29" si="27">D137-D83</f>
        <v>0</v>
      </c>
      <c r="E29" s="237">
        <f t="shared" si="27"/>
        <v>0</v>
      </c>
      <c r="F29" s="237">
        <f t="shared" si="27"/>
        <v>0</v>
      </c>
      <c r="G29" s="237">
        <f t="shared" si="27"/>
        <v>0</v>
      </c>
      <c r="H29" s="237">
        <f t="shared" si="27"/>
        <v>0</v>
      </c>
      <c r="I29" s="237">
        <f t="shared" si="27"/>
        <v>0</v>
      </c>
      <c r="J29" s="237">
        <f t="shared" si="27"/>
        <v>0</v>
      </c>
      <c r="K29" s="237">
        <f t="shared" si="27"/>
        <v>0</v>
      </c>
    </row>
    <row r="30" spans="1:11" ht="14.4" customHeight="1" x14ac:dyDescent="0.3">
      <c r="A30" s="239" t="s">
        <v>106</v>
      </c>
      <c r="B30" s="207" t="s">
        <v>23</v>
      </c>
      <c r="C30" s="231">
        <f t="shared" si="3"/>
        <v>0</v>
      </c>
      <c r="D30" s="237">
        <f t="shared" ref="D30:K30" si="28">D138-D84</f>
        <v>0</v>
      </c>
      <c r="E30" s="237">
        <f t="shared" si="28"/>
        <v>0</v>
      </c>
      <c r="F30" s="237">
        <f t="shared" si="28"/>
        <v>0</v>
      </c>
      <c r="G30" s="237">
        <f t="shared" si="28"/>
        <v>0</v>
      </c>
      <c r="H30" s="237">
        <f t="shared" si="28"/>
        <v>0</v>
      </c>
      <c r="I30" s="237">
        <f t="shared" si="28"/>
        <v>0</v>
      </c>
      <c r="J30" s="237">
        <f t="shared" si="28"/>
        <v>0</v>
      </c>
      <c r="K30" s="237">
        <f t="shared" si="28"/>
        <v>0</v>
      </c>
    </row>
    <row r="31" spans="1:11" ht="14.4" customHeight="1" x14ac:dyDescent="0.3">
      <c r="A31" s="239" t="s">
        <v>106</v>
      </c>
      <c r="B31" s="207" t="s">
        <v>24</v>
      </c>
      <c r="C31" s="231">
        <f t="shared" si="3"/>
        <v>0</v>
      </c>
      <c r="D31" s="237">
        <f t="shared" ref="D31:K31" si="29">D139-D85</f>
        <v>0</v>
      </c>
      <c r="E31" s="237">
        <f t="shared" si="29"/>
        <v>0</v>
      </c>
      <c r="F31" s="237">
        <f t="shared" si="29"/>
        <v>0</v>
      </c>
      <c r="G31" s="237">
        <f t="shared" si="29"/>
        <v>0</v>
      </c>
      <c r="H31" s="237">
        <f t="shared" si="29"/>
        <v>0</v>
      </c>
      <c r="I31" s="237">
        <f t="shared" si="29"/>
        <v>0</v>
      </c>
      <c r="J31" s="237">
        <f t="shared" si="29"/>
        <v>0</v>
      </c>
      <c r="K31" s="237">
        <f t="shared" si="29"/>
        <v>0</v>
      </c>
    </row>
    <row r="32" spans="1:11" ht="14.4" customHeight="1" x14ac:dyDescent="0.3">
      <c r="A32" s="239" t="s">
        <v>106</v>
      </c>
      <c r="B32" s="207" t="s">
        <v>25</v>
      </c>
      <c r="C32" s="231">
        <f t="shared" si="3"/>
        <v>0</v>
      </c>
      <c r="D32" s="237">
        <f t="shared" ref="D32:K32" si="30">D140-D86</f>
        <v>0</v>
      </c>
      <c r="E32" s="237">
        <f t="shared" si="30"/>
        <v>0</v>
      </c>
      <c r="F32" s="237">
        <f t="shared" si="30"/>
        <v>0</v>
      </c>
      <c r="G32" s="237">
        <f t="shared" si="30"/>
        <v>0</v>
      </c>
      <c r="H32" s="237">
        <f t="shared" si="30"/>
        <v>0</v>
      </c>
      <c r="I32" s="237">
        <f t="shared" si="30"/>
        <v>0</v>
      </c>
      <c r="J32" s="237">
        <f t="shared" si="30"/>
        <v>0</v>
      </c>
      <c r="K32" s="237">
        <f t="shared" si="30"/>
        <v>0</v>
      </c>
    </row>
    <row r="33" spans="1:11" ht="14.4" customHeight="1" x14ac:dyDescent="0.3">
      <c r="A33" s="239" t="s">
        <v>106</v>
      </c>
      <c r="B33" s="207" t="s">
        <v>26</v>
      </c>
      <c r="C33" s="231">
        <f t="shared" si="3"/>
        <v>0</v>
      </c>
      <c r="D33" s="237">
        <f t="shared" ref="D33:K33" si="31">D141-D87</f>
        <v>0</v>
      </c>
      <c r="E33" s="237">
        <f t="shared" si="31"/>
        <v>0</v>
      </c>
      <c r="F33" s="237">
        <f t="shared" si="31"/>
        <v>0</v>
      </c>
      <c r="G33" s="237">
        <f t="shared" si="31"/>
        <v>0</v>
      </c>
      <c r="H33" s="237">
        <f t="shared" si="31"/>
        <v>0</v>
      </c>
      <c r="I33" s="237">
        <f t="shared" si="31"/>
        <v>0</v>
      </c>
      <c r="J33" s="237">
        <f t="shared" si="31"/>
        <v>0</v>
      </c>
      <c r="K33" s="237">
        <f t="shared" si="31"/>
        <v>0</v>
      </c>
    </row>
    <row r="34" spans="1:11" ht="14.4" customHeight="1" x14ac:dyDescent="0.3">
      <c r="A34" s="239" t="s">
        <v>106</v>
      </c>
      <c r="B34" s="207" t="s">
        <v>27</v>
      </c>
      <c r="C34" s="231">
        <f t="shared" si="3"/>
        <v>0</v>
      </c>
      <c r="D34" s="237">
        <f t="shared" ref="D34:K34" si="32">D142-D88</f>
        <v>0</v>
      </c>
      <c r="E34" s="237">
        <f t="shared" si="32"/>
        <v>0</v>
      </c>
      <c r="F34" s="237">
        <f t="shared" si="32"/>
        <v>0</v>
      </c>
      <c r="G34" s="237">
        <f t="shared" si="32"/>
        <v>0</v>
      </c>
      <c r="H34" s="237">
        <f t="shared" si="32"/>
        <v>0</v>
      </c>
      <c r="I34" s="237">
        <f t="shared" si="32"/>
        <v>0</v>
      </c>
      <c r="J34" s="237">
        <f t="shared" si="32"/>
        <v>0</v>
      </c>
      <c r="K34" s="237">
        <f t="shared" si="32"/>
        <v>0</v>
      </c>
    </row>
    <row r="35" spans="1:11" ht="14.4" customHeight="1" x14ac:dyDescent="0.3">
      <c r="A35" s="239" t="s">
        <v>106</v>
      </c>
      <c r="B35" s="207" t="s">
        <v>28</v>
      </c>
      <c r="C35" s="231">
        <f t="shared" si="3"/>
        <v>0</v>
      </c>
      <c r="D35" s="237">
        <f t="shared" ref="D35:K35" si="33">D143-D89</f>
        <v>0</v>
      </c>
      <c r="E35" s="237">
        <f t="shared" si="33"/>
        <v>0</v>
      </c>
      <c r="F35" s="237">
        <f t="shared" si="33"/>
        <v>0</v>
      </c>
      <c r="G35" s="237">
        <f t="shared" si="33"/>
        <v>0</v>
      </c>
      <c r="H35" s="237">
        <f t="shared" si="33"/>
        <v>0</v>
      </c>
      <c r="I35" s="237">
        <f t="shared" si="33"/>
        <v>0</v>
      </c>
      <c r="J35" s="237">
        <f t="shared" si="33"/>
        <v>0</v>
      </c>
      <c r="K35" s="237">
        <f t="shared" si="33"/>
        <v>0</v>
      </c>
    </row>
    <row r="36" spans="1:11" ht="14.4" customHeight="1" x14ac:dyDescent="0.3">
      <c r="A36" s="239" t="s">
        <v>106</v>
      </c>
      <c r="B36" s="207" t="s">
        <v>29</v>
      </c>
      <c r="C36" s="231">
        <f t="shared" si="3"/>
        <v>0</v>
      </c>
      <c r="D36" s="237">
        <f t="shared" ref="D36:K36" si="34">D144-D90</f>
        <v>0</v>
      </c>
      <c r="E36" s="237">
        <f t="shared" si="34"/>
        <v>0</v>
      </c>
      <c r="F36" s="237">
        <f t="shared" si="34"/>
        <v>0</v>
      </c>
      <c r="G36" s="237">
        <f t="shared" si="34"/>
        <v>0</v>
      </c>
      <c r="H36" s="237">
        <f t="shared" si="34"/>
        <v>0</v>
      </c>
      <c r="I36" s="237">
        <f t="shared" si="34"/>
        <v>0</v>
      </c>
      <c r="J36" s="237">
        <f t="shared" si="34"/>
        <v>0</v>
      </c>
      <c r="K36" s="237">
        <f t="shared" si="34"/>
        <v>0</v>
      </c>
    </row>
    <row r="37" spans="1:11" ht="14.4" customHeight="1" x14ac:dyDescent="0.3">
      <c r="A37" s="239" t="s">
        <v>106</v>
      </c>
      <c r="B37" s="207" t="s">
        <v>30</v>
      </c>
      <c r="C37" s="231">
        <f t="shared" si="3"/>
        <v>0</v>
      </c>
      <c r="D37" s="237">
        <f t="shared" ref="D37:K37" si="35">D145-D91</f>
        <v>0</v>
      </c>
      <c r="E37" s="237">
        <f t="shared" si="35"/>
        <v>0</v>
      </c>
      <c r="F37" s="237">
        <f t="shared" si="35"/>
        <v>0</v>
      </c>
      <c r="G37" s="237">
        <f t="shared" si="35"/>
        <v>0</v>
      </c>
      <c r="H37" s="237">
        <f t="shared" si="35"/>
        <v>0</v>
      </c>
      <c r="I37" s="237">
        <f t="shared" si="35"/>
        <v>0</v>
      </c>
      <c r="J37" s="237">
        <f t="shared" si="35"/>
        <v>0</v>
      </c>
      <c r="K37" s="237">
        <f t="shared" si="35"/>
        <v>0</v>
      </c>
    </row>
    <row r="38" spans="1:11" ht="14.4" customHeight="1" x14ac:dyDescent="0.3">
      <c r="A38" s="239" t="s">
        <v>106</v>
      </c>
      <c r="B38" s="207" t="s">
        <v>31</v>
      </c>
      <c r="C38" s="231">
        <f t="shared" si="3"/>
        <v>0</v>
      </c>
      <c r="D38" s="237">
        <f t="shared" ref="D38:K38" si="36">D146-D92</f>
        <v>0</v>
      </c>
      <c r="E38" s="237">
        <f t="shared" si="36"/>
        <v>0</v>
      </c>
      <c r="F38" s="237">
        <f t="shared" si="36"/>
        <v>0</v>
      </c>
      <c r="G38" s="237">
        <f t="shared" si="36"/>
        <v>0</v>
      </c>
      <c r="H38" s="237">
        <f t="shared" si="36"/>
        <v>0</v>
      </c>
      <c r="I38" s="237">
        <f t="shared" si="36"/>
        <v>0</v>
      </c>
      <c r="J38" s="237">
        <f t="shared" si="36"/>
        <v>0</v>
      </c>
      <c r="K38" s="237">
        <f t="shared" si="36"/>
        <v>0</v>
      </c>
    </row>
    <row r="39" spans="1:11" ht="14.4" customHeight="1" x14ac:dyDescent="0.3">
      <c r="A39" s="239" t="s">
        <v>106</v>
      </c>
      <c r="B39" s="207" t="s">
        <v>32</v>
      </c>
      <c r="C39" s="231">
        <f t="shared" si="3"/>
        <v>0</v>
      </c>
      <c r="D39" s="237">
        <f t="shared" ref="D39:K39" si="37">D147-D93</f>
        <v>0</v>
      </c>
      <c r="E39" s="237">
        <f t="shared" si="37"/>
        <v>0</v>
      </c>
      <c r="F39" s="237">
        <f t="shared" si="37"/>
        <v>0</v>
      </c>
      <c r="G39" s="237">
        <f t="shared" si="37"/>
        <v>0</v>
      </c>
      <c r="H39" s="237">
        <f t="shared" si="37"/>
        <v>0</v>
      </c>
      <c r="I39" s="237">
        <f t="shared" si="37"/>
        <v>0</v>
      </c>
      <c r="J39" s="237">
        <f t="shared" si="37"/>
        <v>0</v>
      </c>
      <c r="K39" s="237">
        <f t="shared" si="37"/>
        <v>0</v>
      </c>
    </row>
    <row r="40" spans="1:11" ht="14.4" customHeight="1" x14ac:dyDescent="0.3">
      <c r="A40" s="239" t="s">
        <v>106</v>
      </c>
      <c r="B40" s="207" t="s">
        <v>33</v>
      </c>
      <c r="C40" s="231">
        <f t="shared" si="3"/>
        <v>0</v>
      </c>
      <c r="D40" s="237">
        <f t="shared" ref="D40:K40" si="38">D148-D94</f>
        <v>0</v>
      </c>
      <c r="E40" s="237">
        <f t="shared" si="38"/>
        <v>0</v>
      </c>
      <c r="F40" s="237">
        <f t="shared" si="38"/>
        <v>0</v>
      </c>
      <c r="G40" s="237">
        <f t="shared" si="38"/>
        <v>0</v>
      </c>
      <c r="H40" s="237">
        <f t="shared" si="38"/>
        <v>0</v>
      </c>
      <c r="I40" s="237">
        <f t="shared" si="38"/>
        <v>0</v>
      </c>
      <c r="J40" s="237">
        <f t="shared" si="38"/>
        <v>0</v>
      </c>
      <c r="K40" s="237">
        <f t="shared" si="38"/>
        <v>0</v>
      </c>
    </row>
    <row r="41" spans="1:11" ht="14.4" customHeight="1" x14ac:dyDescent="0.3">
      <c r="A41" s="239" t="s">
        <v>106</v>
      </c>
      <c r="B41" s="207" t="s">
        <v>34</v>
      </c>
      <c r="C41" s="231">
        <f t="shared" si="3"/>
        <v>0</v>
      </c>
      <c r="D41" s="237">
        <f t="shared" ref="D41:K41" si="39">D149-D95</f>
        <v>0</v>
      </c>
      <c r="E41" s="237">
        <f t="shared" si="39"/>
        <v>0</v>
      </c>
      <c r="F41" s="237">
        <f t="shared" si="39"/>
        <v>0</v>
      </c>
      <c r="G41" s="237">
        <f t="shared" si="39"/>
        <v>0</v>
      </c>
      <c r="H41" s="237">
        <f t="shared" si="39"/>
        <v>0</v>
      </c>
      <c r="I41" s="237">
        <f t="shared" si="39"/>
        <v>0</v>
      </c>
      <c r="J41" s="237">
        <f t="shared" si="39"/>
        <v>0</v>
      </c>
      <c r="K41" s="237">
        <f t="shared" si="39"/>
        <v>0</v>
      </c>
    </row>
    <row r="42" spans="1:11" ht="14.4" customHeight="1" x14ac:dyDescent="0.3">
      <c r="A42" s="239" t="s">
        <v>106</v>
      </c>
      <c r="B42" s="207" t="s">
        <v>35</v>
      </c>
      <c r="C42" s="231">
        <f t="shared" si="3"/>
        <v>0</v>
      </c>
      <c r="D42" s="237">
        <f t="shared" ref="D42:K42" si="40">D150-D96</f>
        <v>0</v>
      </c>
      <c r="E42" s="237">
        <f t="shared" si="40"/>
        <v>0</v>
      </c>
      <c r="F42" s="237">
        <f t="shared" si="40"/>
        <v>0</v>
      </c>
      <c r="G42" s="237">
        <f t="shared" si="40"/>
        <v>0</v>
      </c>
      <c r="H42" s="237">
        <f t="shared" si="40"/>
        <v>0</v>
      </c>
      <c r="I42" s="237">
        <f t="shared" si="40"/>
        <v>0</v>
      </c>
      <c r="J42" s="237">
        <f t="shared" si="40"/>
        <v>0</v>
      </c>
      <c r="K42" s="237">
        <f t="shared" si="40"/>
        <v>0</v>
      </c>
    </row>
    <row r="43" spans="1:11" ht="14.4" customHeight="1" x14ac:dyDescent="0.3">
      <c r="A43" s="239" t="s">
        <v>106</v>
      </c>
      <c r="B43" s="207" t="s">
        <v>36</v>
      </c>
      <c r="C43" s="231">
        <f t="shared" si="3"/>
        <v>0</v>
      </c>
      <c r="D43" s="237">
        <f t="shared" ref="D43:K43" si="41">D151-D97</f>
        <v>0</v>
      </c>
      <c r="E43" s="237">
        <f t="shared" si="41"/>
        <v>0</v>
      </c>
      <c r="F43" s="237">
        <f t="shared" si="41"/>
        <v>0</v>
      </c>
      <c r="G43" s="237">
        <f t="shared" si="41"/>
        <v>0</v>
      </c>
      <c r="H43" s="237">
        <f t="shared" si="41"/>
        <v>0</v>
      </c>
      <c r="I43" s="237">
        <f t="shared" si="41"/>
        <v>0</v>
      </c>
      <c r="J43" s="237">
        <f t="shared" si="41"/>
        <v>0</v>
      </c>
      <c r="K43" s="237">
        <f t="shared" si="41"/>
        <v>0</v>
      </c>
    </row>
    <row r="44" spans="1:11" ht="14.4" customHeight="1" x14ac:dyDescent="0.3">
      <c r="A44" s="239" t="s">
        <v>106</v>
      </c>
      <c r="B44" s="207" t="s">
        <v>37</v>
      </c>
      <c r="C44" s="231">
        <f t="shared" si="3"/>
        <v>0</v>
      </c>
      <c r="D44" s="237">
        <f t="shared" ref="D44:K44" si="42">D152-D98</f>
        <v>0</v>
      </c>
      <c r="E44" s="237">
        <f t="shared" si="42"/>
        <v>0</v>
      </c>
      <c r="F44" s="237">
        <f t="shared" si="42"/>
        <v>0</v>
      </c>
      <c r="G44" s="237">
        <f t="shared" si="42"/>
        <v>0</v>
      </c>
      <c r="H44" s="237">
        <f t="shared" si="42"/>
        <v>0</v>
      </c>
      <c r="I44" s="237">
        <f t="shared" si="42"/>
        <v>0</v>
      </c>
      <c r="J44" s="237">
        <f t="shared" si="42"/>
        <v>0</v>
      </c>
      <c r="K44" s="237">
        <f t="shared" si="42"/>
        <v>0</v>
      </c>
    </row>
    <row r="45" spans="1:11" ht="14.4" customHeight="1" x14ac:dyDescent="0.3">
      <c r="A45" s="239" t="s">
        <v>106</v>
      </c>
      <c r="B45" s="207" t="s">
        <v>38</v>
      </c>
      <c r="C45" s="231">
        <f t="shared" si="3"/>
        <v>0</v>
      </c>
      <c r="D45" s="237">
        <f t="shared" ref="D45:K45" si="43">D153-D99</f>
        <v>0</v>
      </c>
      <c r="E45" s="237">
        <f t="shared" si="43"/>
        <v>0</v>
      </c>
      <c r="F45" s="237">
        <f t="shared" si="43"/>
        <v>0</v>
      </c>
      <c r="G45" s="237">
        <f t="shared" si="43"/>
        <v>0</v>
      </c>
      <c r="H45" s="237">
        <f t="shared" si="43"/>
        <v>0</v>
      </c>
      <c r="I45" s="237">
        <f t="shared" si="43"/>
        <v>0</v>
      </c>
      <c r="J45" s="237">
        <f t="shared" si="43"/>
        <v>0</v>
      </c>
      <c r="K45" s="237">
        <f t="shared" si="43"/>
        <v>0</v>
      </c>
    </row>
    <row r="46" spans="1:11" ht="14.4" customHeight="1" x14ac:dyDescent="0.3">
      <c r="A46" s="239" t="s">
        <v>106</v>
      </c>
      <c r="B46" s="207" t="s">
        <v>39</v>
      </c>
      <c r="C46" s="231">
        <f t="shared" si="3"/>
        <v>0</v>
      </c>
      <c r="D46" s="237">
        <f t="shared" ref="D46:K46" si="44">D154-D100</f>
        <v>0</v>
      </c>
      <c r="E46" s="237">
        <f t="shared" si="44"/>
        <v>0</v>
      </c>
      <c r="F46" s="237">
        <f t="shared" si="44"/>
        <v>0</v>
      </c>
      <c r="G46" s="237">
        <f t="shared" si="44"/>
        <v>0</v>
      </c>
      <c r="H46" s="237">
        <f t="shared" si="44"/>
        <v>0</v>
      </c>
      <c r="I46" s="237">
        <f t="shared" si="44"/>
        <v>0</v>
      </c>
      <c r="J46" s="237">
        <f t="shared" si="44"/>
        <v>0</v>
      </c>
      <c r="K46" s="237">
        <f t="shared" si="44"/>
        <v>0</v>
      </c>
    </row>
    <row r="47" spans="1:11" ht="14.4" customHeight="1" x14ac:dyDescent="0.3">
      <c r="A47" s="239" t="s">
        <v>106</v>
      </c>
      <c r="B47" s="207" t="s">
        <v>40</v>
      </c>
      <c r="C47" s="231">
        <f t="shared" si="3"/>
        <v>0</v>
      </c>
      <c r="D47" s="237">
        <f t="shared" ref="D47:K47" si="45">D155-D101</f>
        <v>0</v>
      </c>
      <c r="E47" s="237">
        <f t="shared" si="45"/>
        <v>0</v>
      </c>
      <c r="F47" s="237">
        <f t="shared" si="45"/>
        <v>0</v>
      </c>
      <c r="G47" s="237">
        <f t="shared" si="45"/>
        <v>0</v>
      </c>
      <c r="H47" s="237">
        <f t="shared" si="45"/>
        <v>0</v>
      </c>
      <c r="I47" s="237">
        <f t="shared" si="45"/>
        <v>0</v>
      </c>
      <c r="J47" s="237">
        <f t="shared" si="45"/>
        <v>0</v>
      </c>
      <c r="K47" s="237">
        <f t="shared" si="45"/>
        <v>0</v>
      </c>
    </row>
    <row r="48" spans="1:11" ht="14.4" customHeight="1" x14ac:dyDescent="0.3">
      <c r="A48" s="239" t="s">
        <v>106</v>
      </c>
      <c r="B48" s="207" t="s">
        <v>41</v>
      </c>
      <c r="C48" s="231">
        <f t="shared" si="3"/>
        <v>0</v>
      </c>
      <c r="D48" s="237">
        <f t="shared" ref="D48:K48" si="46">D156-D102</f>
        <v>0</v>
      </c>
      <c r="E48" s="237">
        <f t="shared" si="46"/>
        <v>0</v>
      </c>
      <c r="F48" s="237">
        <f t="shared" si="46"/>
        <v>0</v>
      </c>
      <c r="G48" s="237">
        <f t="shared" si="46"/>
        <v>0</v>
      </c>
      <c r="H48" s="237">
        <f t="shared" si="46"/>
        <v>0</v>
      </c>
      <c r="I48" s="237">
        <f t="shared" si="46"/>
        <v>0</v>
      </c>
      <c r="J48" s="237">
        <f t="shared" si="46"/>
        <v>0</v>
      </c>
      <c r="K48" s="237">
        <f t="shared" si="46"/>
        <v>0</v>
      </c>
    </row>
    <row r="49" spans="1:11" x14ac:dyDescent="0.3">
      <c r="A49" s="239" t="s">
        <v>106</v>
      </c>
      <c r="B49" s="207" t="s">
        <v>431</v>
      </c>
      <c r="C49" s="231">
        <f t="shared" si="3"/>
        <v>0</v>
      </c>
      <c r="D49" s="237">
        <f t="shared" ref="D49:K49" si="47">D157-D103</f>
        <v>0</v>
      </c>
      <c r="E49" s="237">
        <f t="shared" si="47"/>
        <v>0</v>
      </c>
      <c r="F49" s="237">
        <f t="shared" si="47"/>
        <v>0</v>
      </c>
      <c r="G49" s="237">
        <f t="shared" si="47"/>
        <v>0</v>
      </c>
      <c r="H49" s="237">
        <f t="shared" si="47"/>
        <v>0</v>
      </c>
      <c r="I49" s="237">
        <f t="shared" si="47"/>
        <v>0</v>
      </c>
      <c r="J49" s="237">
        <f t="shared" si="47"/>
        <v>0</v>
      </c>
      <c r="K49" s="237">
        <f t="shared" si="47"/>
        <v>0</v>
      </c>
    </row>
    <row r="50" spans="1:11" x14ac:dyDescent="0.3">
      <c r="A50" s="239" t="s">
        <v>106</v>
      </c>
      <c r="B50" s="207" t="s">
        <v>42</v>
      </c>
      <c r="C50" s="231">
        <f t="shared" si="3"/>
        <v>0</v>
      </c>
      <c r="D50" s="237">
        <f t="shared" ref="D50:K50" si="48">D158-D104</f>
        <v>0</v>
      </c>
      <c r="E50" s="237">
        <f t="shared" si="48"/>
        <v>0</v>
      </c>
      <c r="F50" s="237">
        <f t="shared" si="48"/>
        <v>0</v>
      </c>
      <c r="G50" s="237">
        <f t="shared" si="48"/>
        <v>0</v>
      </c>
      <c r="H50" s="237">
        <f t="shared" si="48"/>
        <v>0</v>
      </c>
      <c r="I50" s="237">
        <f t="shared" si="48"/>
        <v>0</v>
      </c>
      <c r="J50" s="237">
        <f t="shared" si="48"/>
        <v>0</v>
      </c>
      <c r="K50" s="237">
        <f t="shared" si="48"/>
        <v>0</v>
      </c>
    </row>
    <row r="51" spans="1:11" x14ac:dyDescent="0.3">
      <c r="A51" s="239" t="s">
        <v>106</v>
      </c>
      <c r="B51" s="207" t="s">
        <v>43</v>
      </c>
      <c r="C51" s="231">
        <f t="shared" si="3"/>
        <v>0</v>
      </c>
      <c r="D51" s="237">
        <f t="shared" ref="D51:K51" si="49">D159-D105</f>
        <v>0</v>
      </c>
      <c r="E51" s="237">
        <f t="shared" si="49"/>
        <v>0</v>
      </c>
      <c r="F51" s="237">
        <f t="shared" si="49"/>
        <v>0</v>
      </c>
      <c r="G51" s="237">
        <f t="shared" si="49"/>
        <v>0</v>
      </c>
      <c r="H51" s="237">
        <f t="shared" si="49"/>
        <v>0</v>
      </c>
      <c r="I51" s="237">
        <f t="shared" si="49"/>
        <v>0</v>
      </c>
      <c r="J51" s="237">
        <f t="shared" si="49"/>
        <v>0</v>
      </c>
      <c r="K51" s="237">
        <f t="shared" si="49"/>
        <v>0</v>
      </c>
    </row>
    <row r="52" spans="1:11" x14ac:dyDescent="0.3">
      <c r="A52" s="239" t="s">
        <v>106</v>
      </c>
      <c r="B52" s="207" t="s">
        <v>44</v>
      </c>
      <c r="C52" s="231">
        <f t="shared" si="3"/>
        <v>0</v>
      </c>
      <c r="D52" s="237">
        <f t="shared" ref="D52:K52" si="50">D160-D106</f>
        <v>0</v>
      </c>
      <c r="E52" s="237">
        <f t="shared" si="50"/>
        <v>0</v>
      </c>
      <c r="F52" s="237">
        <f t="shared" si="50"/>
        <v>0</v>
      </c>
      <c r="G52" s="237">
        <f t="shared" si="50"/>
        <v>0</v>
      </c>
      <c r="H52" s="237">
        <f t="shared" si="50"/>
        <v>0</v>
      </c>
      <c r="I52" s="237">
        <f t="shared" si="50"/>
        <v>0</v>
      </c>
      <c r="J52" s="237">
        <f t="shared" si="50"/>
        <v>0</v>
      </c>
      <c r="K52" s="237">
        <f t="shared" si="50"/>
        <v>0</v>
      </c>
    </row>
    <row r="53" spans="1:11" x14ac:dyDescent="0.3">
      <c r="A53" s="239" t="s">
        <v>106</v>
      </c>
      <c r="B53" s="207" t="s">
        <v>45</v>
      </c>
      <c r="C53" s="231">
        <f t="shared" si="3"/>
        <v>0</v>
      </c>
      <c r="D53" s="237">
        <f t="shared" ref="D53:K53" si="51">D161-D107</f>
        <v>0</v>
      </c>
      <c r="E53" s="237">
        <f t="shared" si="51"/>
        <v>0</v>
      </c>
      <c r="F53" s="237">
        <f t="shared" si="51"/>
        <v>0</v>
      </c>
      <c r="G53" s="237">
        <f t="shared" si="51"/>
        <v>0</v>
      </c>
      <c r="H53" s="237">
        <f t="shared" si="51"/>
        <v>0</v>
      </c>
      <c r="I53" s="237">
        <f t="shared" si="51"/>
        <v>0</v>
      </c>
      <c r="J53" s="237">
        <f t="shared" si="51"/>
        <v>0</v>
      </c>
      <c r="K53" s="237">
        <f t="shared" si="51"/>
        <v>0</v>
      </c>
    </row>
    <row r="54" spans="1:11" x14ac:dyDescent="0.3">
      <c r="A54" s="239" t="s">
        <v>106</v>
      </c>
      <c r="B54" s="206" t="s">
        <v>432</v>
      </c>
      <c r="C54" s="231">
        <f t="shared" si="3"/>
        <v>0</v>
      </c>
      <c r="D54" s="237">
        <f t="shared" ref="D54:K54" si="52">D162-D108</f>
        <v>0</v>
      </c>
      <c r="E54" s="237">
        <f t="shared" si="52"/>
        <v>0</v>
      </c>
      <c r="F54" s="237">
        <f t="shared" si="52"/>
        <v>0</v>
      </c>
      <c r="G54" s="237">
        <f t="shared" si="52"/>
        <v>0</v>
      </c>
      <c r="H54" s="237">
        <f t="shared" si="52"/>
        <v>0</v>
      </c>
      <c r="I54" s="237">
        <f t="shared" si="52"/>
        <v>0</v>
      </c>
      <c r="J54" s="237">
        <f t="shared" si="52"/>
        <v>0</v>
      </c>
      <c r="K54" s="237">
        <f t="shared" si="52"/>
        <v>0</v>
      </c>
    </row>
    <row r="55" spans="1:11" x14ac:dyDescent="0.3">
      <c r="A55" s="236" t="s">
        <v>458</v>
      </c>
      <c r="B55" s="223"/>
      <c r="C55" s="225"/>
      <c r="D55" s="223"/>
      <c r="E55" s="223"/>
      <c r="F55" s="223"/>
      <c r="G55" s="223"/>
      <c r="H55" s="223"/>
      <c r="I55" s="223"/>
      <c r="J55" s="223"/>
      <c r="K55" s="223"/>
    </row>
    <row r="56" spans="1:11" s="217" customFormat="1" x14ac:dyDescent="0.3">
      <c r="A56" s="219" t="s">
        <v>104</v>
      </c>
      <c r="B56" s="240" t="s">
        <v>96</v>
      </c>
      <c r="C56" s="219" t="s">
        <v>109</v>
      </c>
      <c r="D56" s="219">
        <v>2016</v>
      </c>
      <c r="E56" s="219">
        <v>2017</v>
      </c>
      <c r="F56" s="219">
        <v>2018</v>
      </c>
      <c r="G56" s="219">
        <v>2019</v>
      </c>
      <c r="H56" s="219">
        <v>2020</v>
      </c>
      <c r="I56" s="219">
        <v>2021</v>
      </c>
      <c r="J56" s="219">
        <v>2022</v>
      </c>
      <c r="K56" s="219">
        <v>2023</v>
      </c>
    </row>
    <row r="57" spans="1:11" ht="14.4" customHeight="1" x14ac:dyDescent="0.3">
      <c r="A57" s="238" t="s">
        <v>105</v>
      </c>
      <c r="B57" s="207" t="s">
        <v>2</v>
      </c>
      <c r="C57" s="231">
        <f>SUM(D57:K57)</f>
        <v>0</v>
      </c>
      <c r="D57" s="237">
        <f>SUMIFS('Potřeby RoPD'!D$15:D$49,'Potřeby RoPD'!$B$15:$B$49,$B57)</f>
        <v>0</v>
      </c>
      <c r="E57" s="237">
        <f>SUMIFS('Potřeby RoPD'!E$15:E$49,'Potřeby RoPD'!$B$15:$B$49,$B57)</f>
        <v>0</v>
      </c>
      <c r="F57" s="237">
        <f>SUMIFS('Potřeby RoPD'!F$15:F$49,'Potřeby RoPD'!$B$15:$B$49,$B57)</f>
        <v>0</v>
      </c>
      <c r="G57" s="237">
        <f>SUMIFS('Potřeby RoPD'!G$15:G$49,'Potřeby RoPD'!$B$15:$B$49,$B57)</f>
        <v>0</v>
      </c>
      <c r="H57" s="237">
        <f>SUMIFS('Potřeby RoPD'!H$15:H$49,'Potřeby RoPD'!$B$15:$B$49,$B57)</f>
        <v>0</v>
      </c>
      <c r="I57" s="237">
        <f>SUMIFS('Potřeby RoPD'!I$15:I$49,'Potřeby RoPD'!$B$15:$B$49,$B57)</f>
        <v>0</v>
      </c>
      <c r="J57" s="237">
        <f>SUMIFS('Potřeby RoPD'!J$15:J$49,'Potřeby RoPD'!$B$15:$B$49,$B57)</f>
        <v>0</v>
      </c>
      <c r="K57" s="237">
        <f>SUMIFS('Potřeby RoPD'!K$15:K$49,'Potřeby RoPD'!$B$15:$B$49,$B57)</f>
        <v>0</v>
      </c>
    </row>
    <row r="58" spans="1:11" ht="14.4" customHeight="1" x14ac:dyDescent="0.3">
      <c r="A58" s="238" t="s">
        <v>105</v>
      </c>
      <c r="B58" s="207" t="s">
        <v>427</v>
      </c>
      <c r="C58" s="231">
        <f>SUM(D58:K58)</f>
        <v>0</v>
      </c>
      <c r="D58" s="237">
        <f>SUMIFS('Potřeby RoPD'!D$15:D$49,'Potřeby RoPD'!$B$15:$B$49,$B58)</f>
        <v>0</v>
      </c>
      <c r="E58" s="237">
        <f>SUMIFS('Potřeby RoPD'!E$15:E$49,'Potřeby RoPD'!$B$15:$B$49,$B58)</f>
        <v>0</v>
      </c>
      <c r="F58" s="237">
        <f>SUMIFS('Potřeby RoPD'!F$15:F$49,'Potřeby RoPD'!$B$15:$B$49,$B58)</f>
        <v>0</v>
      </c>
      <c r="G58" s="237">
        <f>SUMIFS('Potřeby RoPD'!G$15:G$49,'Potřeby RoPD'!$B$15:$B$49,$B58)</f>
        <v>0</v>
      </c>
      <c r="H58" s="237">
        <f>SUMIFS('Potřeby RoPD'!H$15:H$49,'Potřeby RoPD'!$B$15:$B$49,$B58)</f>
        <v>0</v>
      </c>
      <c r="I58" s="237">
        <f>SUMIFS('Potřeby RoPD'!I$15:I$49,'Potřeby RoPD'!$B$15:$B$49,$B58)</f>
        <v>0</v>
      </c>
      <c r="J58" s="237">
        <f>SUMIFS('Potřeby RoPD'!J$15:J$49,'Potřeby RoPD'!$B$15:$B$49,$B58)</f>
        <v>0</v>
      </c>
      <c r="K58" s="237">
        <f>SUMIFS('Potřeby RoPD'!K$15:K$49,'Potřeby RoPD'!$B$15:$B$49,$B58)</f>
        <v>0</v>
      </c>
    </row>
    <row r="59" spans="1:11" ht="14.4" customHeight="1" x14ac:dyDescent="0.3">
      <c r="A59" s="238" t="s">
        <v>105</v>
      </c>
      <c r="B59" s="207" t="s">
        <v>3</v>
      </c>
      <c r="C59" s="231">
        <f>SUM(D59:K59)</f>
        <v>0</v>
      </c>
      <c r="D59" s="237">
        <f>SUMIFS('Potřeby RoPD'!D$15:D$49,'Potřeby RoPD'!$B$15:$B$49,$B59)</f>
        <v>0</v>
      </c>
      <c r="E59" s="237">
        <f>SUMIFS('Potřeby RoPD'!E$15:E$49,'Potřeby RoPD'!$B$15:$B$49,$B59)</f>
        <v>0</v>
      </c>
      <c r="F59" s="237">
        <f>SUMIFS('Potřeby RoPD'!F$15:F$49,'Potřeby RoPD'!$B$15:$B$49,$B59)</f>
        <v>0</v>
      </c>
      <c r="G59" s="237">
        <f>SUMIFS('Potřeby RoPD'!G$15:G$49,'Potřeby RoPD'!$B$15:$B$49,$B59)</f>
        <v>0</v>
      </c>
      <c r="H59" s="237">
        <f>SUMIFS('Potřeby RoPD'!H$15:H$49,'Potřeby RoPD'!$B$15:$B$49,$B59)</f>
        <v>0</v>
      </c>
      <c r="I59" s="237">
        <f>SUMIFS('Potřeby RoPD'!I$15:I$49,'Potřeby RoPD'!$B$15:$B$49,$B59)</f>
        <v>0</v>
      </c>
      <c r="J59" s="237">
        <f>SUMIFS('Potřeby RoPD'!J$15:J$49,'Potřeby RoPD'!$B$15:$B$49,$B59)</f>
        <v>0</v>
      </c>
      <c r="K59" s="237">
        <f>SUMIFS('Potřeby RoPD'!K$15:K$49,'Potřeby RoPD'!$B$15:$B$49,$B59)</f>
        <v>0</v>
      </c>
    </row>
    <row r="60" spans="1:11" ht="14.4" customHeight="1" x14ac:dyDescent="0.3">
      <c r="A60" s="238" t="s">
        <v>105</v>
      </c>
      <c r="B60" s="207" t="s">
        <v>4</v>
      </c>
      <c r="C60" s="231">
        <f t="shared" ref="C60:C108" si="53">SUM(D60:K60)</f>
        <v>0</v>
      </c>
      <c r="D60" s="237">
        <f>SUMIFS('Potřeby RoPD'!D$15:D$49,'Potřeby RoPD'!$B$15:$B$49,$B60)</f>
        <v>0</v>
      </c>
      <c r="E60" s="237">
        <f>SUMIFS('Potřeby RoPD'!E$15:E$49,'Potřeby RoPD'!$B$15:$B$49,$B60)</f>
        <v>0</v>
      </c>
      <c r="F60" s="237">
        <f>SUMIFS('Potřeby RoPD'!F$15:F$49,'Potřeby RoPD'!$B$15:$B$49,$B60)</f>
        <v>0</v>
      </c>
      <c r="G60" s="237">
        <f>SUMIFS('Potřeby RoPD'!G$15:G$49,'Potřeby RoPD'!$B$15:$B$49,$B60)</f>
        <v>0</v>
      </c>
      <c r="H60" s="237">
        <f>SUMIFS('Potřeby RoPD'!H$15:H$49,'Potřeby RoPD'!$B$15:$B$49,$B60)</f>
        <v>0</v>
      </c>
      <c r="I60" s="237">
        <f>SUMIFS('Potřeby RoPD'!I$15:I$49,'Potřeby RoPD'!$B$15:$B$49,$B60)</f>
        <v>0</v>
      </c>
      <c r="J60" s="237">
        <f>SUMIFS('Potřeby RoPD'!J$15:J$49,'Potřeby RoPD'!$B$15:$B$49,$B60)</f>
        <v>0</v>
      </c>
      <c r="K60" s="237">
        <f>SUMIFS('Potřeby RoPD'!K$15:K$49,'Potřeby RoPD'!$B$15:$B$49,$B60)</f>
        <v>0</v>
      </c>
    </row>
    <row r="61" spans="1:11" ht="14.4" customHeight="1" x14ac:dyDescent="0.3">
      <c r="A61" s="238" t="s">
        <v>105</v>
      </c>
      <c r="B61" s="207" t="s">
        <v>5</v>
      </c>
      <c r="C61" s="231">
        <f t="shared" si="53"/>
        <v>0</v>
      </c>
      <c r="D61" s="237">
        <f>SUMIFS('Potřeby RoPD'!D$15:D$49,'Potřeby RoPD'!$B$15:$B$49,$B61)</f>
        <v>0</v>
      </c>
      <c r="E61" s="237">
        <f>SUMIFS('Potřeby RoPD'!E$15:E$49,'Potřeby RoPD'!$B$15:$B$49,$B61)</f>
        <v>0</v>
      </c>
      <c r="F61" s="237">
        <f>SUMIFS('Potřeby RoPD'!F$15:F$49,'Potřeby RoPD'!$B$15:$B$49,$B61)</f>
        <v>0</v>
      </c>
      <c r="G61" s="237">
        <f>SUMIFS('Potřeby RoPD'!G$15:G$49,'Potřeby RoPD'!$B$15:$B$49,$B61)</f>
        <v>0</v>
      </c>
      <c r="H61" s="237">
        <f>SUMIFS('Potřeby RoPD'!H$15:H$49,'Potřeby RoPD'!$B$15:$B$49,$B61)</f>
        <v>0</v>
      </c>
      <c r="I61" s="237">
        <f>SUMIFS('Potřeby RoPD'!I$15:I$49,'Potřeby RoPD'!$B$15:$B$49,$B61)</f>
        <v>0</v>
      </c>
      <c r="J61" s="237">
        <f>SUMIFS('Potřeby RoPD'!J$15:J$49,'Potřeby RoPD'!$B$15:$B$49,$B61)</f>
        <v>0</v>
      </c>
      <c r="K61" s="237">
        <f>SUMIFS('Potřeby RoPD'!K$15:K$49,'Potřeby RoPD'!$B$15:$B$49,$B61)</f>
        <v>0</v>
      </c>
    </row>
    <row r="62" spans="1:11" ht="14.4" customHeight="1" x14ac:dyDescent="0.3">
      <c r="A62" s="238" t="s">
        <v>105</v>
      </c>
      <c r="B62" s="207" t="s">
        <v>6</v>
      </c>
      <c r="C62" s="231">
        <f t="shared" si="53"/>
        <v>0</v>
      </c>
      <c r="D62" s="237">
        <f>SUMIFS('Potřeby RoPD'!D$15:D$49,'Potřeby RoPD'!$B$15:$B$49,$B62)</f>
        <v>0</v>
      </c>
      <c r="E62" s="237">
        <f>SUMIFS('Potřeby RoPD'!E$15:E$49,'Potřeby RoPD'!$B$15:$B$49,$B62)</f>
        <v>0</v>
      </c>
      <c r="F62" s="237">
        <f>SUMIFS('Potřeby RoPD'!F$15:F$49,'Potřeby RoPD'!$B$15:$B$49,$B62)</f>
        <v>0</v>
      </c>
      <c r="G62" s="237">
        <f>SUMIFS('Potřeby RoPD'!G$15:G$49,'Potřeby RoPD'!$B$15:$B$49,$B62)</f>
        <v>0</v>
      </c>
      <c r="H62" s="237">
        <f>SUMIFS('Potřeby RoPD'!H$15:H$49,'Potřeby RoPD'!$B$15:$B$49,$B62)</f>
        <v>0</v>
      </c>
      <c r="I62" s="237">
        <f>SUMIFS('Potřeby RoPD'!I$15:I$49,'Potřeby RoPD'!$B$15:$B$49,$B62)</f>
        <v>0</v>
      </c>
      <c r="J62" s="237">
        <f>SUMIFS('Potřeby RoPD'!J$15:J$49,'Potřeby RoPD'!$B$15:$B$49,$B62)</f>
        <v>0</v>
      </c>
      <c r="K62" s="237">
        <f>SUMIFS('Potřeby RoPD'!K$15:K$49,'Potřeby RoPD'!$B$15:$B$49,$B62)</f>
        <v>0</v>
      </c>
    </row>
    <row r="63" spans="1:11" ht="14.4" customHeight="1" x14ac:dyDescent="0.3">
      <c r="A63" s="238" t="s">
        <v>105</v>
      </c>
      <c r="B63" s="207" t="s">
        <v>7</v>
      </c>
      <c r="C63" s="231">
        <f t="shared" si="53"/>
        <v>0</v>
      </c>
      <c r="D63" s="237">
        <f>SUMIFS('Potřeby RoPD'!D$15:D$49,'Potřeby RoPD'!$B$15:$B$49,$B63)</f>
        <v>0</v>
      </c>
      <c r="E63" s="237">
        <f>SUMIFS('Potřeby RoPD'!E$15:E$49,'Potřeby RoPD'!$B$15:$B$49,$B63)</f>
        <v>0</v>
      </c>
      <c r="F63" s="237">
        <f>SUMIFS('Potřeby RoPD'!F$15:F$49,'Potřeby RoPD'!$B$15:$B$49,$B63)</f>
        <v>0</v>
      </c>
      <c r="G63" s="237">
        <f>SUMIFS('Potřeby RoPD'!G$15:G$49,'Potřeby RoPD'!$B$15:$B$49,$B63)</f>
        <v>0</v>
      </c>
      <c r="H63" s="237">
        <f>SUMIFS('Potřeby RoPD'!H$15:H$49,'Potřeby RoPD'!$B$15:$B$49,$B63)</f>
        <v>0</v>
      </c>
      <c r="I63" s="237">
        <f>SUMIFS('Potřeby RoPD'!I$15:I$49,'Potřeby RoPD'!$B$15:$B$49,$B63)</f>
        <v>0</v>
      </c>
      <c r="J63" s="237">
        <f>SUMIFS('Potřeby RoPD'!J$15:J$49,'Potřeby RoPD'!$B$15:$B$49,$B63)</f>
        <v>0</v>
      </c>
      <c r="K63" s="237">
        <f>SUMIFS('Potřeby RoPD'!K$15:K$49,'Potřeby RoPD'!$B$15:$B$49,$B63)</f>
        <v>0</v>
      </c>
    </row>
    <row r="64" spans="1:11" ht="14.4" customHeight="1" x14ac:dyDescent="0.3">
      <c r="A64" s="238" t="s">
        <v>105</v>
      </c>
      <c r="B64" s="207" t="s">
        <v>8</v>
      </c>
      <c r="C64" s="231">
        <f t="shared" si="53"/>
        <v>0</v>
      </c>
      <c r="D64" s="237">
        <f>SUMIFS('Potřeby RoPD'!D$15:D$49,'Potřeby RoPD'!$B$15:$B$49,$B64)</f>
        <v>0</v>
      </c>
      <c r="E64" s="237">
        <f>SUMIFS('Potřeby RoPD'!E$15:E$49,'Potřeby RoPD'!$B$15:$B$49,$B64)</f>
        <v>0</v>
      </c>
      <c r="F64" s="237">
        <f>SUMIFS('Potřeby RoPD'!F$15:F$49,'Potřeby RoPD'!$B$15:$B$49,$B64)</f>
        <v>0</v>
      </c>
      <c r="G64" s="237">
        <f>SUMIFS('Potřeby RoPD'!G$15:G$49,'Potřeby RoPD'!$B$15:$B$49,$B64)</f>
        <v>0</v>
      </c>
      <c r="H64" s="237">
        <f>SUMIFS('Potřeby RoPD'!H$15:H$49,'Potřeby RoPD'!$B$15:$B$49,$B64)</f>
        <v>0</v>
      </c>
      <c r="I64" s="237">
        <f>SUMIFS('Potřeby RoPD'!I$15:I$49,'Potřeby RoPD'!$B$15:$B$49,$B64)</f>
        <v>0</v>
      </c>
      <c r="J64" s="237">
        <f>SUMIFS('Potřeby RoPD'!J$15:J$49,'Potřeby RoPD'!$B$15:$B$49,$B64)</f>
        <v>0</v>
      </c>
      <c r="K64" s="237">
        <f>SUMIFS('Potřeby RoPD'!K$15:K$49,'Potřeby RoPD'!$B$15:$B$49,$B64)</f>
        <v>0</v>
      </c>
    </row>
    <row r="65" spans="1:11" ht="14.4" customHeight="1" x14ac:dyDescent="0.3">
      <c r="A65" s="238" t="s">
        <v>105</v>
      </c>
      <c r="B65" s="207" t="s">
        <v>9</v>
      </c>
      <c r="C65" s="231">
        <f t="shared" si="53"/>
        <v>0</v>
      </c>
      <c r="D65" s="237">
        <f>SUMIFS('Potřeby RoPD'!D$15:D$49,'Potřeby RoPD'!$B$15:$B$49,$B65)</f>
        <v>0</v>
      </c>
      <c r="E65" s="237">
        <f>SUMIFS('Potřeby RoPD'!E$15:E$49,'Potřeby RoPD'!$B$15:$B$49,$B65)</f>
        <v>0</v>
      </c>
      <c r="F65" s="237">
        <f>SUMIFS('Potřeby RoPD'!F$15:F$49,'Potřeby RoPD'!$B$15:$B$49,$B65)</f>
        <v>0</v>
      </c>
      <c r="G65" s="237">
        <f>SUMIFS('Potřeby RoPD'!G$15:G$49,'Potřeby RoPD'!$B$15:$B$49,$B65)</f>
        <v>0</v>
      </c>
      <c r="H65" s="237">
        <f>SUMIFS('Potřeby RoPD'!H$15:H$49,'Potřeby RoPD'!$B$15:$B$49,$B65)</f>
        <v>0</v>
      </c>
      <c r="I65" s="237">
        <f>SUMIFS('Potřeby RoPD'!I$15:I$49,'Potřeby RoPD'!$B$15:$B$49,$B65)</f>
        <v>0</v>
      </c>
      <c r="J65" s="237">
        <f>SUMIFS('Potřeby RoPD'!J$15:J$49,'Potřeby RoPD'!$B$15:$B$49,$B65)</f>
        <v>0</v>
      </c>
      <c r="K65" s="237">
        <f>SUMIFS('Potřeby RoPD'!K$15:K$49,'Potřeby RoPD'!$B$15:$B$49,$B65)</f>
        <v>0</v>
      </c>
    </row>
    <row r="66" spans="1:11" ht="14.4" customHeight="1" x14ac:dyDescent="0.3">
      <c r="A66" s="238" t="s">
        <v>105</v>
      </c>
      <c r="B66" s="207" t="s">
        <v>428</v>
      </c>
      <c r="C66" s="231">
        <f t="shared" si="53"/>
        <v>0</v>
      </c>
      <c r="D66" s="237">
        <f>SUMIFS('Potřeby RoPD'!D$15:D$49,'Potřeby RoPD'!$B$15:$B$49,$B66)</f>
        <v>0</v>
      </c>
      <c r="E66" s="237">
        <f>SUMIFS('Potřeby RoPD'!E$15:E$49,'Potřeby RoPD'!$B$15:$B$49,$B66)</f>
        <v>0</v>
      </c>
      <c r="F66" s="237">
        <f>SUMIFS('Potřeby RoPD'!F$15:F$49,'Potřeby RoPD'!$B$15:$B$49,$B66)</f>
        <v>0</v>
      </c>
      <c r="G66" s="237">
        <f>SUMIFS('Potřeby RoPD'!G$15:G$49,'Potřeby RoPD'!$B$15:$B$49,$B66)</f>
        <v>0</v>
      </c>
      <c r="H66" s="237">
        <f>SUMIFS('Potřeby RoPD'!H$15:H$49,'Potřeby RoPD'!$B$15:$B$49,$B66)</f>
        <v>0</v>
      </c>
      <c r="I66" s="237">
        <f>SUMIFS('Potřeby RoPD'!I$15:I$49,'Potřeby RoPD'!$B$15:$B$49,$B66)</f>
        <v>0</v>
      </c>
      <c r="J66" s="237">
        <f>SUMIFS('Potřeby RoPD'!J$15:J$49,'Potřeby RoPD'!$B$15:$B$49,$B66)</f>
        <v>0</v>
      </c>
      <c r="K66" s="237">
        <f>SUMIFS('Potřeby RoPD'!K$15:K$49,'Potřeby RoPD'!$B$15:$B$49,$B66)</f>
        <v>0</v>
      </c>
    </row>
    <row r="67" spans="1:11" ht="14.4" customHeight="1" x14ac:dyDescent="0.3">
      <c r="A67" s="238" t="s">
        <v>105</v>
      </c>
      <c r="B67" s="207" t="s">
        <v>10</v>
      </c>
      <c r="C67" s="231">
        <f t="shared" si="53"/>
        <v>0</v>
      </c>
      <c r="D67" s="237">
        <f>SUMIFS('Potřeby RoPD'!D$15:D$49,'Potřeby RoPD'!$B$15:$B$49,$B67)</f>
        <v>0</v>
      </c>
      <c r="E67" s="237">
        <f>SUMIFS('Potřeby RoPD'!E$15:E$49,'Potřeby RoPD'!$B$15:$B$49,$B67)</f>
        <v>0</v>
      </c>
      <c r="F67" s="237">
        <f>SUMIFS('Potřeby RoPD'!F$15:F$49,'Potřeby RoPD'!$B$15:$B$49,$B67)</f>
        <v>0</v>
      </c>
      <c r="G67" s="237">
        <f>SUMIFS('Potřeby RoPD'!G$15:G$49,'Potřeby RoPD'!$B$15:$B$49,$B67)</f>
        <v>0</v>
      </c>
      <c r="H67" s="237">
        <f>SUMIFS('Potřeby RoPD'!H$15:H$49,'Potřeby RoPD'!$B$15:$B$49,$B67)</f>
        <v>0</v>
      </c>
      <c r="I67" s="237">
        <f>SUMIFS('Potřeby RoPD'!I$15:I$49,'Potřeby RoPD'!$B$15:$B$49,$B67)</f>
        <v>0</v>
      </c>
      <c r="J67" s="237">
        <f>SUMIFS('Potřeby RoPD'!J$15:J$49,'Potřeby RoPD'!$B$15:$B$49,$B67)</f>
        <v>0</v>
      </c>
      <c r="K67" s="237">
        <f>SUMIFS('Potřeby RoPD'!K$15:K$49,'Potřeby RoPD'!$B$15:$B$49,$B67)</f>
        <v>0</v>
      </c>
    </row>
    <row r="68" spans="1:11" ht="14.4" customHeight="1" x14ac:dyDescent="0.3">
      <c r="A68" s="238" t="s">
        <v>105</v>
      </c>
      <c r="B68" s="207" t="s">
        <v>11</v>
      </c>
      <c r="C68" s="231">
        <f t="shared" si="53"/>
        <v>0</v>
      </c>
      <c r="D68" s="237">
        <f>SUMIFS('Potřeby RoPD'!D$15:D$49,'Potřeby RoPD'!$B$15:$B$49,$B68)</f>
        <v>0</v>
      </c>
      <c r="E68" s="237">
        <f>SUMIFS('Potřeby RoPD'!E$15:E$49,'Potřeby RoPD'!$B$15:$B$49,$B68)</f>
        <v>0</v>
      </c>
      <c r="F68" s="237">
        <f>SUMIFS('Potřeby RoPD'!F$15:F$49,'Potřeby RoPD'!$B$15:$B$49,$B68)</f>
        <v>0</v>
      </c>
      <c r="G68" s="237">
        <f>SUMIFS('Potřeby RoPD'!G$15:G$49,'Potřeby RoPD'!$B$15:$B$49,$B68)</f>
        <v>0</v>
      </c>
      <c r="H68" s="237">
        <f>SUMIFS('Potřeby RoPD'!H$15:H$49,'Potřeby RoPD'!$B$15:$B$49,$B68)</f>
        <v>0</v>
      </c>
      <c r="I68" s="237">
        <f>SUMIFS('Potřeby RoPD'!I$15:I$49,'Potřeby RoPD'!$B$15:$B$49,$B68)</f>
        <v>0</v>
      </c>
      <c r="J68" s="237">
        <f>SUMIFS('Potřeby RoPD'!J$15:J$49,'Potřeby RoPD'!$B$15:$B$49,$B68)</f>
        <v>0</v>
      </c>
      <c r="K68" s="237">
        <f>SUMIFS('Potřeby RoPD'!K$15:K$49,'Potřeby RoPD'!$B$15:$B$49,$B68)</f>
        <v>0</v>
      </c>
    </row>
    <row r="69" spans="1:11" ht="14.4" customHeight="1" x14ac:dyDescent="0.3">
      <c r="A69" s="238" t="s">
        <v>105</v>
      </c>
      <c r="B69" s="207" t="s">
        <v>12</v>
      </c>
      <c r="C69" s="231">
        <f t="shared" si="53"/>
        <v>0</v>
      </c>
      <c r="D69" s="237">
        <f>SUMIFS('Potřeby RoPD'!D$15:D$49,'Potřeby RoPD'!$B$15:$B$49,$B69)</f>
        <v>0</v>
      </c>
      <c r="E69" s="237">
        <f>SUMIFS('Potřeby RoPD'!E$15:E$49,'Potřeby RoPD'!$B$15:$B$49,$B69)</f>
        <v>0</v>
      </c>
      <c r="F69" s="237">
        <f>SUMIFS('Potřeby RoPD'!F$15:F$49,'Potřeby RoPD'!$B$15:$B$49,$B69)</f>
        <v>0</v>
      </c>
      <c r="G69" s="237">
        <f>SUMIFS('Potřeby RoPD'!G$15:G$49,'Potřeby RoPD'!$B$15:$B$49,$B69)</f>
        <v>0</v>
      </c>
      <c r="H69" s="237">
        <f>SUMIFS('Potřeby RoPD'!H$15:H$49,'Potřeby RoPD'!$B$15:$B$49,$B69)</f>
        <v>0</v>
      </c>
      <c r="I69" s="237">
        <f>SUMIFS('Potřeby RoPD'!I$15:I$49,'Potřeby RoPD'!$B$15:$B$49,$B69)</f>
        <v>0</v>
      </c>
      <c r="J69" s="237">
        <f>SUMIFS('Potřeby RoPD'!J$15:J$49,'Potřeby RoPD'!$B$15:$B$49,$B69)</f>
        <v>0</v>
      </c>
      <c r="K69" s="237">
        <f>SUMIFS('Potřeby RoPD'!K$15:K$49,'Potřeby RoPD'!$B$15:$B$49,$B69)</f>
        <v>0</v>
      </c>
    </row>
    <row r="70" spans="1:11" ht="14.4" customHeight="1" x14ac:dyDescent="0.3">
      <c r="A70" s="238" t="s">
        <v>105</v>
      </c>
      <c r="B70" s="207" t="s">
        <v>429</v>
      </c>
      <c r="C70" s="231">
        <f t="shared" si="53"/>
        <v>0</v>
      </c>
      <c r="D70" s="237">
        <f>SUMIFS('Potřeby RoPD'!D$15:D$49,'Potřeby RoPD'!$B$15:$B$49,$B70)</f>
        <v>0</v>
      </c>
      <c r="E70" s="237">
        <f>SUMIFS('Potřeby RoPD'!E$15:E$49,'Potřeby RoPD'!$B$15:$B$49,$B70)</f>
        <v>0</v>
      </c>
      <c r="F70" s="237">
        <f>SUMIFS('Potřeby RoPD'!F$15:F$49,'Potřeby RoPD'!$B$15:$B$49,$B70)</f>
        <v>0</v>
      </c>
      <c r="G70" s="237">
        <f>SUMIFS('Potřeby RoPD'!G$15:G$49,'Potřeby RoPD'!$B$15:$B$49,$B70)</f>
        <v>0</v>
      </c>
      <c r="H70" s="237">
        <f>SUMIFS('Potřeby RoPD'!H$15:H$49,'Potřeby RoPD'!$B$15:$B$49,$B70)</f>
        <v>0</v>
      </c>
      <c r="I70" s="237">
        <f>SUMIFS('Potřeby RoPD'!I$15:I$49,'Potřeby RoPD'!$B$15:$B$49,$B70)</f>
        <v>0</v>
      </c>
      <c r="J70" s="237">
        <f>SUMIFS('Potřeby RoPD'!J$15:J$49,'Potřeby RoPD'!$B$15:$B$49,$B70)</f>
        <v>0</v>
      </c>
      <c r="K70" s="237">
        <f>SUMIFS('Potřeby RoPD'!K$15:K$49,'Potřeby RoPD'!$B$15:$B$49,$B70)</f>
        <v>0</v>
      </c>
    </row>
    <row r="71" spans="1:11" ht="14.4" customHeight="1" x14ac:dyDescent="0.3">
      <c r="A71" s="238" t="s">
        <v>105</v>
      </c>
      <c r="B71" s="207" t="s">
        <v>13</v>
      </c>
      <c r="C71" s="231">
        <f t="shared" si="53"/>
        <v>0</v>
      </c>
      <c r="D71" s="237">
        <f>SUMIFS('Potřeby RoPD'!D$15:D$49,'Potřeby RoPD'!$B$15:$B$49,$B71)</f>
        <v>0</v>
      </c>
      <c r="E71" s="237">
        <f>SUMIFS('Potřeby RoPD'!E$15:E$49,'Potřeby RoPD'!$B$15:$B$49,$B71)</f>
        <v>0</v>
      </c>
      <c r="F71" s="237">
        <f>SUMIFS('Potřeby RoPD'!F$15:F$49,'Potřeby RoPD'!$B$15:$B$49,$B71)</f>
        <v>0</v>
      </c>
      <c r="G71" s="237">
        <f>SUMIFS('Potřeby RoPD'!G$15:G$49,'Potřeby RoPD'!$B$15:$B$49,$B71)</f>
        <v>0</v>
      </c>
      <c r="H71" s="237">
        <f>SUMIFS('Potřeby RoPD'!H$15:H$49,'Potřeby RoPD'!$B$15:$B$49,$B71)</f>
        <v>0</v>
      </c>
      <c r="I71" s="237">
        <f>SUMIFS('Potřeby RoPD'!I$15:I$49,'Potřeby RoPD'!$B$15:$B$49,$B71)</f>
        <v>0</v>
      </c>
      <c r="J71" s="237">
        <f>SUMIFS('Potřeby RoPD'!J$15:J$49,'Potřeby RoPD'!$B$15:$B$49,$B71)</f>
        <v>0</v>
      </c>
      <c r="K71" s="237">
        <f>SUMIFS('Potřeby RoPD'!K$15:K$49,'Potřeby RoPD'!$B$15:$B$49,$B71)</f>
        <v>0</v>
      </c>
    </row>
    <row r="72" spans="1:11" ht="14.4" customHeight="1" x14ac:dyDescent="0.3">
      <c r="A72" s="238" t="s">
        <v>105</v>
      </c>
      <c r="B72" s="207" t="s">
        <v>14</v>
      </c>
      <c r="C72" s="231">
        <f t="shared" si="53"/>
        <v>0</v>
      </c>
      <c r="D72" s="237">
        <f>SUMIFS('Potřeby RoPD'!D$15:D$49,'Potřeby RoPD'!$B$15:$B$49,$B72)</f>
        <v>0</v>
      </c>
      <c r="E72" s="237">
        <f>SUMIFS('Potřeby RoPD'!E$15:E$49,'Potřeby RoPD'!$B$15:$B$49,$B72)</f>
        <v>0</v>
      </c>
      <c r="F72" s="237">
        <f>SUMIFS('Potřeby RoPD'!F$15:F$49,'Potřeby RoPD'!$B$15:$B$49,$B72)</f>
        <v>0</v>
      </c>
      <c r="G72" s="237">
        <f>SUMIFS('Potřeby RoPD'!G$15:G$49,'Potřeby RoPD'!$B$15:$B$49,$B72)</f>
        <v>0</v>
      </c>
      <c r="H72" s="237">
        <f>SUMIFS('Potřeby RoPD'!H$15:H$49,'Potřeby RoPD'!$B$15:$B$49,$B72)</f>
        <v>0</v>
      </c>
      <c r="I72" s="237">
        <f>SUMIFS('Potřeby RoPD'!I$15:I$49,'Potřeby RoPD'!$B$15:$B$49,$B72)</f>
        <v>0</v>
      </c>
      <c r="J72" s="237">
        <f>SUMIFS('Potřeby RoPD'!J$15:J$49,'Potřeby RoPD'!$B$15:$B$49,$B72)</f>
        <v>0</v>
      </c>
      <c r="K72" s="237">
        <f>SUMIFS('Potřeby RoPD'!K$15:K$49,'Potřeby RoPD'!$B$15:$B$49,$B72)</f>
        <v>0</v>
      </c>
    </row>
    <row r="73" spans="1:11" ht="14.4" customHeight="1" x14ac:dyDescent="0.3">
      <c r="A73" s="238" t="s">
        <v>105</v>
      </c>
      <c r="B73" s="207" t="s">
        <v>430</v>
      </c>
      <c r="C73" s="231">
        <f t="shared" si="53"/>
        <v>0</v>
      </c>
      <c r="D73" s="237">
        <f>SUMIFS('Potřeby RoPD'!D$15:D$49,'Potřeby RoPD'!$B$15:$B$49,$B73)</f>
        <v>0</v>
      </c>
      <c r="E73" s="237">
        <f>SUMIFS('Potřeby RoPD'!E$15:E$49,'Potřeby RoPD'!$B$15:$B$49,$B73)</f>
        <v>0</v>
      </c>
      <c r="F73" s="237">
        <f>SUMIFS('Potřeby RoPD'!F$15:F$49,'Potřeby RoPD'!$B$15:$B$49,$B73)</f>
        <v>0</v>
      </c>
      <c r="G73" s="237">
        <f>SUMIFS('Potřeby RoPD'!G$15:G$49,'Potřeby RoPD'!$B$15:$B$49,$B73)</f>
        <v>0</v>
      </c>
      <c r="H73" s="237">
        <f>SUMIFS('Potřeby RoPD'!H$15:H$49,'Potřeby RoPD'!$B$15:$B$49,$B73)</f>
        <v>0</v>
      </c>
      <c r="I73" s="237">
        <f>SUMIFS('Potřeby RoPD'!I$15:I$49,'Potřeby RoPD'!$B$15:$B$49,$B73)</f>
        <v>0</v>
      </c>
      <c r="J73" s="237">
        <f>SUMIFS('Potřeby RoPD'!J$15:J$49,'Potřeby RoPD'!$B$15:$B$49,$B73)</f>
        <v>0</v>
      </c>
      <c r="K73" s="237">
        <f>SUMIFS('Potřeby RoPD'!K$15:K$49,'Potřeby RoPD'!$B$15:$B$49,$B73)</f>
        <v>0</v>
      </c>
    </row>
    <row r="74" spans="1:11" ht="14.4" customHeight="1" x14ac:dyDescent="0.3">
      <c r="A74" s="238" t="s">
        <v>105</v>
      </c>
      <c r="B74" s="207" t="s">
        <v>15</v>
      </c>
      <c r="C74" s="231">
        <f t="shared" si="53"/>
        <v>0</v>
      </c>
      <c r="D74" s="237">
        <f>SUMIFS('Potřeby RoPD'!D$15:D$49,'Potřeby RoPD'!$B$15:$B$49,$B74)</f>
        <v>0</v>
      </c>
      <c r="E74" s="237">
        <f>SUMIFS('Potřeby RoPD'!E$15:E$49,'Potřeby RoPD'!$B$15:$B$49,$B74)</f>
        <v>0</v>
      </c>
      <c r="F74" s="237">
        <f>SUMIFS('Potřeby RoPD'!F$15:F$49,'Potřeby RoPD'!$B$15:$B$49,$B74)</f>
        <v>0</v>
      </c>
      <c r="G74" s="237">
        <f>SUMIFS('Potřeby RoPD'!G$15:G$49,'Potřeby RoPD'!$B$15:$B$49,$B74)</f>
        <v>0</v>
      </c>
      <c r="H74" s="237">
        <f>SUMIFS('Potřeby RoPD'!H$15:H$49,'Potřeby RoPD'!$B$15:$B$49,$B74)</f>
        <v>0</v>
      </c>
      <c r="I74" s="237">
        <f>SUMIFS('Potřeby RoPD'!I$15:I$49,'Potřeby RoPD'!$B$15:$B$49,$B74)</f>
        <v>0</v>
      </c>
      <c r="J74" s="237">
        <f>SUMIFS('Potřeby RoPD'!J$15:J$49,'Potřeby RoPD'!$B$15:$B$49,$B74)</f>
        <v>0</v>
      </c>
      <c r="K74" s="237">
        <f>SUMIFS('Potřeby RoPD'!K$15:K$49,'Potřeby RoPD'!$B$15:$B$49,$B74)</f>
        <v>0</v>
      </c>
    </row>
    <row r="75" spans="1:11" ht="14.4" customHeight="1" x14ac:dyDescent="0.3">
      <c r="A75" s="238" t="s">
        <v>105</v>
      </c>
      <c r="B75" s="207" t="s">
        <v>16</v>
      </c>
      <c r="C75" s="231">
        <f t="shared" si="53"/>
        <v>0</v>
      </c>
      <c r="D75" s="237">
        <f>SUMIFS('Potřeby RoPD'!D$15:D$49,'Potřeby RoPD'!$B$15:$B$49,$B75)</f>
        <v>0</v>
      </c>
      <c r="E75" s="237">
        <f>SUMIFS('Potřeby RoPD'!E$15:E$49,'Potřeby RoPD'!$B$15:$B$49,$B75)</f>
        <v>0</v>
      </c>
      <c r="F75" s="237">
        <f>SUMIFS('Potřeby RoPD'!F$15:F$49,'Potřeby RoPD'!$B$15:$B$49,$B75)</f>
        <v>0</v>
      </c>
      <c r="G75" s="237">
        <f>SUMIFS('Potřeby RoPD'!G$15:G$49,'Potřeby RoPD'!$B$15:$B$49,$B75)</f>
        <v>0</v>
      </c>
      <c r="H75" s="237">
        <f>SUMIFS('Potřeby RoPD'!H$15:H$49,'Potřeby RoPD'!$B$15:$B$49,$B75)</f>
        <v>0</v>
      </c>
      <c r="I75" s="237">
        <f>SUMIFS('Potřeby RoPD'!I$15:I$49,'Potřeby RoPD'!$B$15:$B$49,$B75)</f>
        <v>0</v>
      </c>
      <c r="J75" s="237">
        <f>SUMIFS('Potřeby RoPD'!J$15:J$49,'Potřeby RoPD'!$B$15:$B$49,$B75)</f>
        <v>0</v>
      </c>
      <c r="K75" s="237">
        <f>SUMIFS('Potřeby RoPD'!K$15:K$49,'Potřeby RoPD'!$B$15:$B$49,$B75)</f>
        <v>0</v>
      </c>
    </row>
    <row r="76" spans="1:11" ht="14.4" customHeight="1" x14ac:dyDescent="0.3">
      <c r="A76" s="238" t="s">
        <v>105</v>
      </c>
      <c r="B76" s="207" t="s">
        <v>47</v>
      </c>
      <c r="C76" s="231">
        <f t="shared" si="53"/>
        <v>0</v>
      </c>
      <c r="D76" s="237">
        <f>SUMIFS('Potřeby RoPD'!D$15:D$49,'Potřeby RoPD'!$B$15:$B$49,$B76)</f>
        <v>0</v>
      </c>
      <c r="E76" s="237">
        <f>SUMIFS('Potřeby RoPD'!E$15:E$49,'Potřeby RoPD'!$B$15:$B$49,$B76)</f>
        <v>0</v>
      </c>
      <c r="F76" s="237">
        <f>SUMIFS('Potřeby RoPD'!F$15:F$49,'Potřeby RoPD'!$B$15:$B$49,$B76)</f>
        <v>0</v>
      </c>
      <c r="G76" s="237">
        <f>SUMIFS('Potřeby RoPD'!G$15:G$49,'Potřeby RoPD'!$B$15:$B$49,$B76)</f>
        <v>0</v>
      </c>
      <c r="H76" s="237">
        <f>SUMIFS('Potřeby RoPD'!H$15:H$49,'Potřeby RoPD'!$B$15:$B$49,$B76)</f>
        <v>0</v>
      </c>
      <c r="I76" s="237">
        <f>SUMIFS('Potřeby RoPD'!I$15:I$49,'Potřeby RoPD'!$B$15:$B$49,$B76)</f>
        <v>0</v>
      </c>
      <c r="J76" s="237">
        <f>SUMIFS('Potřeby RoPD'!J$15:J$49,'Potřeby RoPD'!$B$15:$B$49,$B76)</f>
        <v>0</v>
      </c>
      <c r="K76" s="237">
        <f>SUMIFS('Potřeby RoPD'!K$15:K$49,'Potřeby RoPD'!$B$15:$B$49,$B76)</f>
        <v>0</v>
      </c>
    </row>
    <row r="77" spans="1:11" ht="14.4" customHeight="1" x14ac:dyDescent="0.3">
      <c r="A77" s="238" t="s">
        <v>105</v>
      </c>
      <c r="B77" s="207" t="s">
        <v>17</v>
      </c>
      <c r="C77" s="231">
        <f t="shared" si="53"/>
        <v>0</v>
      </c>
      <c r="D77" s="237">
        <f>SUMIFS('Potřeby RoPD'!D$15:D$49,'Potřeby RoPD'!$B$15:$B$49,$B77)</f>
        <v>0</v>
      </c>
      <c r="E77" s="237">
        <f>SUMIFS('Potřeby RoPD'!E$15:E$49,'Potřeby RoPD'!$B$15:$B$49,$B77)</f>
        <v>0</v>
      </c>
      <c r="F77" s="237">
        <f>SUMIFS('Potřeby RoPD'!F$15:F$49,'Potřeby RoPD'!$B$15:$B$49,$B77)</f>
        <v>0</v>
      </c>
      <c r="G77" s="237">
        <f>SUMIFS('Potřeby RoPD'!G$15:G$49,'Potřeby RoPD'!$B$15:$B$49,$B77)</f>
        <v>0</v>
      </c>
      <c r="H77" s="237">
        <f>SUMIFS('Potřeby RoPD'!H$15:H$49,'Potřeby RoPD'!$B$15:$B$49,$B77)</f>
        <v>0</v>
      </c>
      <c r="I77" s="237">
        <f>SUMIFS('Potřeby RoPD'!I$15:I$49,'Potřeby RoPD'!$B$15:$B$49,$B77)</f>
        <v>0</v>
      </c>
      <c r="J77" s="237">
        <f>SUMIFS('Potřeby RoPD'!J$15:J$49,'Potřeby RoPD'!$B$15:$B$49,$B77)</f>
        <v>0</v>
      </c>
      <c r="K77" s="237">
        <f>SUMIFS('Potřeby RoPD'!K$15:K$49,'Potřeby RoPD'!$B$15:$B$49,$B77)</f>
        <v>0</v>
      </c>
    </row>
    <row r="78" spans="1:11" ht="14.4" customHeight="1" x14ac:dyDescent="0.3">
      <c r="A78" s="238" t="s">
        <v>105</v>
      </c>
      <c r="B78" s="207" t="s">
        <v>18</v>
      </c>
      <c r="C78" s="231">
        <f t="shared" si="53"/>
        <v>0</v>
      </c>
      <c r="D78" s="237">
        <f>SUMIFS('Potřeby RoPD'!D$15:D$49,'Potřeby RoPD'!$B$15:$B$49,$B78)</f>
        <v>0</v>
      </c>
      <c r="E78" s="237">
        <f>SUMIFS('Potřeby RoPD'!E$15:E$49,'Potřeby RoPD'!$B$15:$B$49,$B78)</f>
        <v>0</v>
      </c>
      <c r="F78" s="237">
        <f>SUMIFS('Potřeby RoPD'!F$15:F$49,'Potřeby RoPD'!$B$15:$B$49,$B78)</f>
        <v>0</v>
      </c>
      <c r="G78" s="237">
        <f>SUMIFS('Potřeby RoPD'!G$15:G$49,'Potřeby RoPD'!$B$15:$B$49,$B78)</f>
        <v>0</v>
      </c>
      <c r="H78" s="237">
        <f>SUMIFS('Potřeby RoPD'!H$15:H$49,'Potřeby RoPD'!$B$15:$B$49,$B78)</f>
        <v>0</v>
      </c>
      <c r="I78" s="237">
        <f>SUMIFS('Potřeby RoPD'!I$15:I$49,'Potřeby RoPD'!$B$15:$B$49,$B78)</f>
        <v>0</v>
      </c>
      <c r="J78" s="237">
        <f>SUMIFS('Potřeby RoPD'!J$15:J$49,'Potřeby RoPD'!$B$15:$B$49,$B78)</f>
        <v>0</v>
      </c>
      <c r="K78" s="237">
        <f>SUMIFS('Potřeby RoPD'!K$15:K$49,'Potřeby RoPD'!$B$15:$B$49,$B78)</f>
        <v>0</v>
      </c>
    </row>
    <row r="79" spans="1:11" ht="14.4" customHeight="1" x14ac:dyDescent="0.3">
      <c r="A79" s="238" t="s">
        <v>105</v>
      </c>
      <c r="B79" s="207" t="s">
        <v>19</v>
      </c>
      <c r="C79" s="231">
        <f t="shared" si="53"/>
        <v>0</v>
      </c>
      <c r="D79" s="237">
        <f>SUMIFS('Potřeby RoPD'!D$15:D$49,'Potřeby RoPD'!$B$15:$B$49,$B79)</f>
        <v>0</v>
      </c>
      <c r="E79" s="237">
        <f>SUMIFS('Potřeby RoPD'!E$15:E$49,'Potřeby RoPD'!$B$15:$B$49,$B79)</f>
        <v>0</v>
      </c>
      <c r="F79" s="237">
        <f>SUMIFS('Potřeby RoPD'!F$15:F$49,'Potřeby RoPD'!$B$15:$B$49,$B79)</f>
        <v>0</v>
      </c>
      <c r="G79" s="237">
        <f>SUMIFS('Potřeby RoPD'!G$15:G$49,'Potřeby RoPD'!$B$15:$B$49,$B79)</f>
        <v>0</v>
      </c>
      <c r="H79" s="237">
        <f>SUMIFS('Potřeby RoPD'!H$15:H$49,'Potřeby RoPD'!$B$15:$B$49,$B79)</f>
        <v>0</v>
      </c>
      <c r="I79" s="237">
        <f>SUMIFS('Potřeby RoPD'!I$15:I$49,'Potřeby RoPD'!$B$15:$B$49,$B79)</f>
        <v>0</v>
      </c>
      <c r="J79" s="237">
        <f>SUMIFS('Potřeby RoPD'!J$15:J$49,'Potřeby RoPD'!$B$15:$B$49,$B79)</f>
        <v>0</v>
      </c>
      <c r="K79" s="237">
        <f>SUMIFS('Potřeby RoPD'!K$15:K$49,'Potřeby RoPD'!$B$15:$B$49,$B79)</f>
        <v>0</v>
      </c>
    </row>
    <row r="80" spans="1:11" ht="14.4" customHeight="1" x14ac:dyDescent="0.3">
      <c r="A80" s="238" t="s">
        <v>105</v>
      </c>
      <c r="B80" s="207" t="s">
        <v>20</v>
      </c>
      <c r="C80" s="231">
        <f t="shared" si="53"/>
        <v>0</v>
      </c>
      <c r="D80" s="237">
        <f>SUMIFS('Potřeby RoPD'!D$15:D$49,'Potřeby RoPD'!$B$15:$B$49,$B80)</f>
        <v>0</v>
      </c>
      <c r="E80" s="237">
        <f>SUMIFS('Potřeby RoPD'!E$15:E$49,'Potřeby RoPD'!$B$15:$B$49,$B80)</f>
        <v>0</v>
      </c>
      <c r="F80" s="237">
        <f>SUMIFS('Potřeby RoPD'!F$15:F$49,'Potřeby RoPD'!$B$15:$B$49,$B80)</f>
        <v>0</v>
      </c>
      <c r="G80" s="237">
        <f>SUMIFS('Potřeby RoPD'!G$15:G$49,'Potřeby RoPD'!$B$15:$B$49,$B80)</f>
        <v>0</v>
      </c>
      <c r="H80" s="237">
        <f>SUMIFS('Potřeby RoPD'!H$15:H$49,'Potřeby RoPD'!$B$15:$B$49,$B80)</f>
        <v>0</v>
      </c>
      <c r="I80" s="237">
        <f>SUMIFS('Potřeby RoPD'!I$15:I$49,'Potřeby RoPD'!$B$15:$B$49,$B80)</f>
        <v>0</v>
      </c>
      <c r="J80" s="237">
        <f>SUMIFS('Potřeby RoPD'!J$15:J$49,'Potřeby RoPD'!$B$15:$B$49,$B80)</f>
        <v>0</v>
      </c>
      <c r="K80" s="237">
        <f>SUMIFS('Potřeby RoPD'!K$15:K$49,'Potřeby RoPD'!$B$15:$B$49,$B80)</f>
        <v>0</v>
      </c>
    </row>
    <row r="81" spans="1:11" ht="14.4" customHeight="1" x14ac:dyDescent="0.3">
      <c r="A81" s="238" t="s">
        <v>105</v>
      </c>
      <c r="B81" s="207" t="s">
        <v>48</v>
      </c>
      <c r="C81" s="231">
        <f t="shared" si="53"/>
        <v>0</v>
      </c>
      <c r="D81" s="237">
        <f>SUMIFS('Potřeby RoPD'!D$15:D$49,'Potřeby RoPD'!$B$15:$B$49,$B81)</f>
        <v>0</v>
      </c>
      <c r="E81" s="237">
        <f>SUMIFS('Potřeby RoPD'!E$15:E$49,'Potřeby RoPD'!$B$15:$B$49,$B81)</f>
        <v>0</v>
      </c>
      <c r="F81" s="237">
        <f>SUMIFS('Potřeby RoPD'!F$15:F$49,'Potřeby RoPD'!$B$15:$B$49,$B81)</f>
        <v>0</v>
      </c>
      <c r="G81" s="237">
        <f>SUMIFS('Potřeby RoPD'!G$15:G$49,'Potřeby RoPD'!$B$15:$B$49,$B81)</f>
        <v>0</v>
      </c>
      <c r="H81" s="237">
        <f>SUMIFS('Potřeby RoPD'!H$15:H$49,'Potřeby RoPD'!$B$15:$B$49,$B81)</f>
        <v>0</v>
      </c>
      <c r="I81" s="237">
        <f>SUMIFS('Potřeby RoPD'!I$15:I$49,'Potřeby RoPD'!$B$15:$B$49,$B81)</f>
        <v>0</v>
      </c>
      <c r="J81" s="237">
        <f>SUMIFS('Potřeby RoPD'!J$15:J$49,'Potřeby RoPD'!$B$15:$B$49,$B81)</f>
        <v>0</v>
      </c>
      <c r="K81" s="237">
        <f>SUMIFS('Potřeby RoPD'!K$15:K$49,'Potřeby RoPD'!$B$15:$B$49,$B81)</f>
        <v>0</v>
      </c>
    </row>
    <row r="82" spans="1:11" ht="14.4" customHeight="1" x14ac:dyDescent="0.3">
      <c r="A82" s="238" t="s">
        <v>105</v>
      </c>
      <c r="B82" s="207" t="s">
        <v>21</v>
      </c>
      <c r="C82" s="231">
        <f t="shared" si="53"/>
        <v>0</v>
      </c>
      <c r="D82" s="237">
        <f>SUMIFS('Potřeby RoPD'!D$15:D$49,'Potřeby RoPD'!$B$15:$B$49,$B82)</f>
        <v>0</v>
      </c>
      <c r="E82" s="237">
        <f>SUMIFS('Potřeby RoPD'!E$15:E$49,'Potřeby RoPD'!$B$15:$B$49,$B82)</f>
        <v>0</v>
      </c>
      <c r="F82" s="237">
        <f>SUMIFS('Potřeby RoPD'!F$15:F$49,'Potřeby RoPD'!$B$15:$B$49,$B82)</f>
        <v>0</v>
      </c>
      <c r="G82" s="237">
        <f>SUMIFS('Potřeby RoPD'!G$15:G$49,'Potřeby RoPD'!$B$15:$B$49,$B82)</f>
        <v>0</v>
      </c>
      <c r="H82" s="237">
        <f>SUMIFS('Potřeby RoPD'!H$15:H$49,'Potřeby RoPD'!$B$15:$B$49,$B82)</f>
        <v>0</v>
      </c>
      <c r="I82" s="237">
        <f>SUMIFS('Potřeby RoPD'!I$15:I$49,'Potřeby RoPD'!$B$15:$B$49,$B82)</f>
        <v>0</v>
      </c>
      <c r="J82" s="237">
        <f>SUMIFS('Potřeby RoPD'!J$15:J$49,'Potřeby RoPD'!$B$15:$B$49,$B82)</f>
        <v>0</v>
      </c>
      <c r="K82" s="237">
        <f>SUMIFS('Potřeby RoPD'!K$15:K$49,'Potřeby RoPD'!$B$15:$B$49,$B82)</f>
        <v>0</v>
      </c>
    </row>
    <row r="83" spans="1:11" ht="14.4" customHeight="1" x14ac:dyDescent="0.3">
      <c r="A83" s="239" t="s">
        <v>106</v>
      </c>
      <c r="B83" s="207" t="s">
        <v>22</v>
      </c>
      <c r="C83" s="231">
        <f t="shared" si="53"/>
        <v>0</v>
      </c>
      <c r="D83" s="237">
        <f>SUMIFS('Potřeby RoPD'!D$15:D$49,'Potřeby RoPD'!$B$15:$B$49,$B83)</f>
        <v>0</v>
      </c>
      <c r="E83" s="237">
        <f>SUMIFS('Potřeby RoPD'!E$15:E$49,'Potřeby RoPD'!$B$15:$B$49,$B83)</f>
        <v>0</v>
      </c>
      <c r="F83" s="237">
        <f>SUMIFS('Potřeby RoPD'!F$15:F$49,'Potřeby RoPD'!$B$15:$B$49,$B83)</f>
        <v>0</v>
      </c>
      <c r="G83" s="237">
        <f>SUMIFS('Potřeby RoPD'!G$15:G$49,'Potřeby RoPD'!$B$15:$B$49,$B83)</f>
        <v>0</v>
      </c>
      <c r="H83" s="237">
        <f>SUMIFS('Potřeby RoPD'!H$15:H$49,'Potřeby RoPD'!$B$15:$B$49,$B83)</f>
        <v>0</v>
      </c>
      <c r="I83" s="237">
        <f>SUMIFS('Potřeby RoPD'!I$15:I$49,'Potřeby RoPD'!$B$15:$B$49,$B83)</f>
        <v>0</v>
      </c>
      <c r="J83" s="237">
        <f>SUMIFS('Potřeby RoPD'!J$15:J$49,'Potřeby RoPD'!$B$15:$B$49,$B83)</f>
        <v>0</v>
      </c>
      <c r="K83" s="237">
        <f>SUMIFS('Potřeby RoPD'!K$15:K$49,'Potřeby RoPD'!$B$15:$B$49,$B83)</f>
        <v>0</v>
      </c>
    </row>
    <row r="84" spans="1:11" ht="14.4" customHeight="1" x14ac:dyDescent="0.3">
      <c r="A84" s="239" t="s">
        <v>106</v>
      </c>
      <c r="B84" s="207" t="s">
        <v>23</v>
      </c>
      <c r="C84" s="231">
        <f t="shared" si="53"/>
        <v>0</v>
      </c>
      <c r="D84" s="237">
        <f>SUMIFS('Potřeby RoPD'!D$15:D$49,'Potřeby RoPD'!$B$15:$B$49,$B84)</f>
        <v>0</v>
      </c>
      <c r="E84" s="237">
        <f>SUMIFS('Potřeby RoPD'!E$15:E$49,'Potřeby RoPD'!$B$15:$B$49,$B84)</f>
        <v>0</v>
      </c>
      <c r="F84" s="237">
        <f>SUMIFS('Potřeby RoPD'!F$15:F$49,'Potřeby RoPD'!$B$15:$B$49,$B84)</f>
        <v>0</v>
      </c>
      <c r="G84" s="237">
        <f>SUMIFS('Potřeby RoPD'!G$15:G$49,'Potřeby RoPD'!$B$15:$B$49,$B84)</f>
        <v>0</v>
      </c>
      <c r="H84" s="237">
        <f>SUMIFS('Potřeby RoPD'!H$15:H$49,'Potřeby RoPD'!$B$15:$B$49,$B84)</f>
        <v>0</v>
      </c>
      <c r="I84" s="237">
        <f>SUMIFS('Potřeby RoPD'!I$15:I$49,'Potřeby RoPD'!$B$15:$B$49,$B84)</f>
        <v>0</v>
      </c>
      <c r="J84" s="237">
        <f>SUMIFS('Potřeby RoPD'!J$15:J$49,'Potřeby RoPD'!$B$15:$B$49,$B84)</f>
        <v>0</v>
      </c>
      <c r="K84" s="237">
        <f>SUMIFS('Potřeby RoPD'!K$15:K$49,'Potřeby RoPD'!$B$15:$B$49,$B84)</f>
        <v>0</v>
      </c>
    </row>
    <row r="85" spans="1:11" ht="14.4" customHeight="1" x14ac:dyDescent="0.3">
      <c r="A85" s="239" t="s">
        <v>106</v>
      </c>
      <c r="B85" s="207" t="s">
        <v>24</v>
      </c>
      <c r="C85" s="231">
        <f t="shared" si="53"/>
        <v>0</v>
      </c>
      <c r="D85" s="237">
        <f>SUMIFS('Potřeby RoPD'!D$15:D$49,'Potřeby RoPD'!$B$15:$B$49,$B85)</f>
        <v>0</v>
      </c>
      <c r="E85" s="237">
        <f>SUMIFS('Potřeby RoPD'!E$15:E$49,'Potřeby RoPD'!$B$15:$B$49,$B85)</f>
        <v>0</v>
      </c>
      <c r="F85" s="237">
        <f>SUMIFS('Potřeby RoPD'!F$15:F$49,'Potřeby RoPD'!$B$15:$B$49,$B85)</f>
        <v>0</v>
      </c>
      <c r="G85" s="237">
        <f>SUMIFS('Potřeby RoPD'!G$15:G$49,'Potřeby RoPD'!$B$15:$B$49,$B85)</f>
        <v>0</v>
      </c>
      <c r="H85" s="237">
        <f>SUMIFS('Potřeby RoPD'!H$15:H$49,'Potřeby RoPD'!$B$15:$B$49,$B85)</f>
        <v>0</v>
      </c>
      <c r="I85" s="237">
        <f>SUMIFS('Potřeby RoPD'!I$15:I$49,'Potřeby RoPD'!$B$15:$B$49,$B85)</f>
        <v>0</v>
      </c>
      <c r="J85" s="237">
        <f>SUMIFS('Potřeby RoPD'!J$15:J$49,'Potřeby RoPD'!$B$15:$B$49,$B85)</f>
        <v>0</v>
      </c>
      <c r="K85" s="237">
        <f>SUMIFS('Potřeby RoPD'!K$15:K$49,'Potřeby RoPD'!$B$15:$B$49,$B85)</f>
        <v>0</v>
      </c>
    </row>
    <row r="86" spans="1:11" ht="14.4" customHeight="1" x14ac:dyDescent="0.3">
      <c r="A86" s="239" t="s">
        <v>106</v>
      </c>
      <c r="B86" s="207" t="s">
        <v>25</v>
      </c>
      <c r="C86" s="231">
        <f t="shared" si="53"/>
        <v>0</v>
      </c>
      <c r="D86" s="237">
        <f>SUMIFS('Potřeby RoPD'!D$15:D$49,'Potřeby RoPD'!$B$15:$B$49,$B86)</f>
        <v>0</v>
      </c>
      <c r="E86" s="237">
        <f>SUMIFS('Potřeby RoPD'!E$15:E$49,'Potřeby RoPD'!$B$15:$B$49,$B86)</f>
        <v>0</v>
      </c>
      <c r="F86" s="237">
        <f>SUMIFS('Potřeby RoPD'!F$15:F$49,'Potřeby RoPD'!$B$15:$B$49,$B86)</f>
        <v>0</v>
      </c>
      <c r="G86" s="237">
        <f>SUMIFS('Potřeby RoPD'!G$15:G$49,'Potřeby RoPD'!$B$15:$B$49,$B86)</f>
        <v>0</v>
      </c>
      <c r="H86" s="237">
        <f>SUMIFS('Potřeby RoPD'!H$15:H$49,'Potřeby RoPD'!$B$15:$B$49,$B86)</f>
        <v>0</v>
      </c>
      <c r="I86" s="237">
        <f>SUMIFS('Potřeby RoPD'!I$15:I$49,'Potřeby RoPD'!$B$15:$B$49,$B86)</f>
        <v>0</v>
      </c>
      <c r="J86" s="237">
        <f>SUMIFS('Potřeby RoPD'!J$15:J$49,'Potřeby RoPD'!$B$15:$B$49,$B86)</f>
        <v>0</v>
      </c>
      <c r="K86" s="237">
        <f>SUMIFS('Potřeby RoPD'!K$15:K$49,'Potřeby RoPD'!$B$15:$B$49,$B86)</f>
        <v>0</v>
      </c>
    </row>
    <row r="87" spans="1:11" ht="14.4" customHeight="1" x14ac:dyDescent="0.3">
      <c r="A87" s="239" t="s">
        <v>106</v>
      </c>
      <c r="B87" s="207" t="s">
        <v>26</v>
      </c>
      <c r="C87" s="231">
        <f t="shared" si="53"/>
        <v>0</v>
      </c>
      <c r="D87" s="237">
        <f>SUMIFS('Potřeby RoPD'!D$15:D$49,'Potřeby RoPD'!$B$15:$B$49,$B87)</f>
        <v>0</v>
      </c>
      <c r="E87" s="237">
        <f>SUMIFS('Potřeby RoPD'!E$15:E$49,'Potřeby RoPD'!$B$15:$B$49,$B87)</f>
        <v>0</v>
      </c>
      <c r="F87" s="237">
        <f>SUMIFS('Potřeby RoPD'!F$15:F$49,'Potřeby RoPD'!$B$15:$B$49,$B87)</f>
        <v>0</v>
      </c>
      <c r="G87" s="237">
        <f>SUMIFS('Potřeby RoPD'!G$15:G$49,'Potřeby RoPD'!$B$15:$B$49,$B87)</f>
        <v>0</v>
      </c>
      <c r="H87" s="237">
        <f>SUMIFS('Potřeby RoPD'!H$15:H$49,'Potřeby RoPD'!$B$15:$B$49,$B87)</f>
        <v>0</v>
      </c>
      <c r="I87" s="237">
        <f>SUMIFS('Potřeby RoPD'!I$15:I$49,'Potřeby RoPD'!$B$15:$B$49,$B87)</f>
        <v>0</v>
      </c>
      <c r="J87" s="237">
        <f>SUMIFS('Potřeby RoPD'!J$15:J$49,'Potřeby RoPD'!$B$15:$B$49,$B87)</f>
        <v>0</v>
      </c>
      <c r="K87" s="237">
        <f>SUMIFS('Potřeby RoPD'!K$15:K$49,'Potřeby RoPD'!$B$15:$B$49,$B87)</f>
        <v>0</v>
      </c>
    </row>
    <row r="88" spans="1:11" ht="14.4" customHeight="1" x14ac:dyDescent="0.3">
      <c r="A88" s="239" t="s">
        <v>106</v>
      </c>
      <c r="B88" s="207" t="s">
        <v>27</v>
      </c>
      <c r="C88" s="231">
        <f t="shared" si="53"/>
        <v>0</v>
      </c>
      <c r="D88" s="237">
        <f>SUMIFS('Potřeby RoPD'!D$15:D$49,'Potřeby RoPD'!$B$15:$B$49,$B88)</f>
        <v>0</v>
      </c>
      <c r="E88" s="237">
        <f>SUMIFS('Potřeby RoPD'!E$15:E$49,'Potřeby RoPD'!$B$15:$B$49,$B88)</f>
        <v>0</v>
      </c>
      <c r="F88" s="237">
        <f>SUMIFS('Potřeby RoPD'!F$15:F$49,'Potřeby RoPD'!$B$15:$B$49,$B88)</f>
        <v>0</v>
      </c>
      <c r="G88" s="237">
        <f>SUMIFS('Potřeby RoPD'!G$15:G$49,'Potřeby RoPD'!$B$15:$B$49,$B88)</f>
        <v>0</v>
      </c>
      <c r="H88" s="237">
        <f>SUMIFS('Potřeby RoPD'!H$15:H$49,'Potřeby RoPD'!$B$15:$B$49,$B88)</f>
        <v>0</v>
      </c>
      <c r="I88" s="237">
        <f>SUMIFS('Potřeby RoPD'!I$15:I$49,'Potřeby RoPD'!$B$15:$B$49,$B88)</f>
        <v>0</v>
      </c>
      <c r="J88" s="237">
        <f>SUMIFS('Potřeby RoPD'!J$15:J$49,'Potřeby RoPD'!$B$15:$B$49,$B88)</f>
        <v>0</v>
      </c>
      <c r="K88" s="237">
        <f>SUMIFS('Potřeby RoPD'!K$15:K$49,'Potřeby RoPD'!$B$15:$B$49,$B88)</f>
        <v>0</v>
      </c>
    </row>
    <row r="89" spans="1:11" ht="14.4" customHeight="1" x14ac:dyDescent="0.3">
      <c r="A89" s="239" t="s">
        <v>106</v>
      </c>
      <c r="B89" s="207" t="s">
        <v>28</v>
      </c>
      <c r="C89" s="231">
        <f t="shared" si="53"/>
        <v>0</v>
      </c>
      <c r="D89" s="237">
        <f>SUMIFS('Potřeby RoPD'!D$15:D$49,'Potřeby RoPD'!$B$15:$B$49,$B89)</f>
        <v>0</v>
      </c>
      <c r="E89" s="237">
        <f>SUMIFS('Potřeby RoPD'!E$15:E$49,'Potřeby RoPD'!$B$15:$B$49,$B89)</f>
        <v>0</v>
      </c>
      <c r="F89" s="237">
        <f>SUMIFS('Potřeby RoPD'!F$15:F$49,'Potřeby RoPD'!$B$15:$B$49,$B89)</f>
        <v>0</v>
      </c>
      <c r="G89" s="237">
        <f>SUMIFS('Potřeby RoPD'!G$15:G$49,'Potřeby RoPD'!$B$15:$B$49,$B89)</f>
        <v>0</v>
      </c>
      <c r="H89" s="237">
        <f>SUMIFS('Potřeby RoPD'!H$15:H$49,'Potřeby RoPD'!$B$15:$B$49,$B89)</f>
        <v>0</v>
      </c>
      <c r="I89" s="237">
        <f>SUMIFS('Potřeby RoPD'!I$15:I$49,'Potřeby RoPD'!$B$15:$B$49,$B89)</f>
        <v>0</v>
      </c>
      <c r="J89" s="237">
        <f>SUMIFS('Potřeby RoPD'!J$15:J$49,'Potřeby RoPD'!$B$15:$B$49,$B89)</f>
        <v>0</v>
      </c>
      <c r="K89" s="237">
        <f>SUMIFS('Potřeby RoPD'!K$15:K$49,'Potřeby RoPD'!$B$15:$B$49,$B89)</f>
        <v>0</v>
      </c>
    </row>
    <row r="90" spans="1:11" ht="14.4" customHeight="1" x14ac:dyDescent="0.3">
      <c r="A90" s="239" t="s">
        <v>106</v>
      </c>
      <c r="B90" s="207" t="s">
        <v>29</v>
      </c>
      <c r="C90" s="231">
        <f t="shared" si="53"/>
        <v>0</v>
      </c>
      <c r="D90" s="237">
        <f>SUMIFS('Potřeby RoPD'!D$15:D$49,'Potřeby RoPD'!$B$15:$B$49,$B90)</f>
        <v>0</v>
      </c>
      <c r="E90" s="237">
        <f>SUMIFS('Potřeby RoPD'!E$15:E$49,'Potřeby RoPD'!$B$15:$B$49,$B90)</f>
        <v>0</v>
      </c>
      <c r="F90" s="237">
        <f>SUMIFS('Potřeby RoPD'!F$15:F$49,'Potřeby RoPD'!$B$15:$B$49,$B90)</f>
        <v>0</v>
      </c>
      <c r="G90" s="237">
        <f>SUMIFS('Potřeby RoPD'!G$15:G$49,'Potřeby RoPD'!$B$15:$B$49,$B90)</f>
        <v>0</v>
      </c>
      <c r="H90" s="237">
        <f>SUMIFS('Potřeby RoPD'!H$15:H$49,'Potřeby RoPD'!$B$15:$B$49,$B90)</f>
        <v>0</v>
      </c>
      <c r="I90" s="237">
        <f>SUMIFS('Potřeby RoPD'!I$15:I$49,'Potřeby RoPD'!$B$15:$B$49,$B90)</f>
        <v>0</v>
      </c>
      <c r="J90" s="237">
        <f>SUMIFS('Potřeby RoPD'!J$15:J$49,'Potřeby RoPD'!$B$15:$B$49,$B90)</f>
        <v>0</v>
      </c>
      <c r="K90" s="237">
        <f>SUMIFS('Potřeby RoPD'!K$15:K$49,'Potřeby RoPD'!$B$15:$B$49,$B90)</f>
        <v>0</v>
      </c>
    </row>
    <row r="91" spans="1:11" ht="14.4" customHeight="1" x14ac:dyDescent="0.3">
      <c r="A91" s="239" t="s">
        <v>106</v>
      </c>
      <c r="B91" s="207" t="s">
        <v>30</v>
      </c>
      <c r="C91" s="231">
        <f t="shared" si="53"/>
        <v>0</v>
      </c>
      <c r="D91" s="237">
        <f>SUMIFS('Potřeby RoPD'!D$15:D$49,'Potřeby RoPD'!$B$15:$B$49,$B91)</f>
        <v>0</v>
      </c>
      <c r="E91" s="237">
        <f>SUMIFS('Potřeby RoPD'!E$15:E$49,'Potřeby RoPD'!$B$15:$B$49,$B91)</f>
        <v>0</v>
      </c>
      <c r="F91" s="237">
        <f>SUMIFS('Potřeby RoPD'!F$15:F$49,'Potřeby RoPD'!$B$15:$B$49,$B91)</f>
        <v>0</v>
      </c>
      <c r="G91" s="237">
        <f>SUMIFS('Potřeby RoPD'!G$15:G$49,'Potřeby RoPD'!$B$15:$B$49,$B91)</f>
        <v>0</v>
      </c>
      <c r="H91" s="237">
        <f>SUMIFS('Potřeby RoPD'!H$15:H$49,'Potřeby RoPD'!$B$15:$B$49,$B91)</f>
        <v>0</v>
      </c>
      <c r="I91" s="237">
        <f>SUMIFS('Potřeby RoPD'!I$15:I$49,'Potřeby RoPD'!$B$15:$B$49,$B91)</f>
        <v>0</v>
      </c>
      <c r="J91" s="237">
        <f>SUMIFS('Potřeby RoPD'!J$15:J$49,'Potřeby RoPD'!$B$15:$B$49,$B91)</f>
        <v>0</v>
      </c>
      <c r="K91" s="237">
        <f>SUMIFS('Potřeby RoPD'!K$15:K$49,'Potřeby RoPD'!$B$15:$B$49,$B91)</f>
        <v>0</v>
      </c>
    </row>
    <row r="92" spans="1:11" ht="14.4" customHeight="1" x14ac:dyDescent="0.3">
      <c r="A92" s="239" t="s">
        <v>106</v>
      </c>
      <c r="B92" s="207" t="s">
        <v>31</v>
      </c>
      <c r="C92" s="231">
        <f t="shared" si="53"/>
        <v>0</v>
      </c>
      <c r="D92" s="237">
        <f>SUMIFS('Potřeby RoPD'!D$15:D$49,'Potřeby RoPD'!$B$15:$B$49,$B92)</f>
        <v>0</v>
      </c>
      <c r="E92" s="237">
        <f>SUMIFS('Potřeby RoPD'!E$15:E$49,'Potřeby RoPD'!$B$15:$B$49,$B92)</f>
        <v>0</v>
      </c>
      <c r="F92" s="237">
        <f>SUMIFS('Potřeby RoPD'!F$15:F$49,'Potřeby RoPD'!$B$15:$B$49,$B92)</f>
        <v>0</v>
      </c>
      <c r="G92" s="237">
        <f>SUMIFS('Potřeby RoPD'!G$15:G$49,'Potřeby RoPD'!$B$15:$B$49,$B92)</f>
        <v>0</v>
      </c>
      <c r="H92" s="237">
        <f>SUMIFS('Potřeby RoPD'!H$15:H$49,'Potřeby RoPD'!$B$15:$B$49,$B92)</f>
        <v>0</v>
      </c>
      <c r="I92" s="237">
        <f>SUMIFS('Potřeby RoPD'!I$15:I$49,'Potřeby RoPD'!$B$15:$B$49,$B92)</f>
        <v>0</v>
      </c>
      <c r="J92" s="237">
        <f>SUMIFS('Potřeby RoPD'!J$15:J$49,'Potřeby RoPD'!$B$15:$B$49,$B92)</f>
        <v>0</v>
      </c>
      <c r="K92" s="237">
        <f>SUMIFS('Potřeby RoPD'!K$15:K$49,'Potřeby RoPD'!$B$15:$B$49,$B92)</f>
        <v>0</v>
      </c>
    </row>
    <row r="93" spans="1:11" ht="14.4" customHeight="1" x14ac:dyDescent="0.3">
      <c r="A93" s="239" t="s">
        <v>106</v>
      </c>
      <c r="B93" s="207" t="s">
        <v>32</v>
      </c>
      <c r="C93" s="231">
        <f t="shared" si="53"/>
        <v>0</v>
      </c>
      <c r="D93" s="237">
        <f>SUMIFS('Potřeby RoPD'!D$15:D$49,'Potřeby RoPD'!$B$15:$B$49,$B93)</f>
        <v>0</v>
      </c>
      <c r="E93" s="237">
        <f>SUMIFS('Potřeby RoPD'!E$15:E$49,'Potřeby RoPD'!$B$15:$B$49,$B93)</f>
        <v>0</v>
      </c>
      <c r="F93" s="237">
        <f>SUMIFS('Potřeby RoPD'!F$15:F$49,'Potřeby RoPD'!$B$15:$B$49,$B93)</f>
        <v>0</v>
      </c>
      <c r="G93" s="237">
        <f>SUMIFS('Potřeby RoPD'!G$15:G$49,'Potřeby RoPD'!$B$15:$B$49,$B93)</f>
        <v>0</v>
      </c>
      <c r="H93" s="237">
        <f>SUMIFS('Potřeby RoPD'!H$15:H$49,'Potřeby RoPD'!$B$15:$B$49,$B93)</f>
        <v>0</v>
      </c>
      <c r="I93" s="237">
        <f>SUMIFS('Potřeby RoPD'!I$15:I$49,'Potřeby RoPD'!$B$15:$B$49,$B93)</f>
        <v>0</v>
      </c>
      <c r="J93" s="237">
        <f>SUMIFS('Potřeby RoPD'!J$15:J$49,'Potřeby RoPD'!$B$15:$B$49,$B93)</f>
        <v>0</v>
      </c>
      <c r="K93" s="237">
        <f>SUMIFS('Potřeby RoPD'!K$15:K$49,'Potřeby RoPD'!$B$15:$B$49,$B93)</f>
        <v>0</v>
      </c>
    </row>
    <row r="94" spans="1:11" ht="14.4" customHeight="1" x14ac:dyDescent="0.3">
      <c r="A94" s="239" t="s">
        <v>106</v>
      </c>
      <c r="B94" s="207" t="s">
        <v>33</v>
      </c>
      <c r="C94" s="231">
        <f t="shared" si="53"/>
        <v>0</v>
      </c>
      <c r="D94" s="237">
        <f>SUMIFS('Potřeby RoPD'!D$15:D$49,'Potřeby RoPD'!$B$15:$B$49,$B94)</f>
        <v>0</v>
      </c>
      <c r="E94" s="237">
        <f>SUMIFS('Potřeby RoPD'!E$15:E$49,'Potřeby RoPD'!$B$15:$B$49,$B94)</f>
        <v>0</v>
      </c>
      <c r="F94" s="237">
        <f>SUMIFS('Potřeby RoPD'!F$15:F$49,'Potřeby RoPD'!$B$15:$B$49,$B94)</f>
        <v>0</v>
      </c>
      <c r="G94" s="237">
        <f>SUMIFS('Potřeby RoPD'!G$15:G$49,'Potřeby RoPD'!$B$15:$B$49,$B94)</f>
        <v>0</v>
      </c>
      <c r="H94" s="237">
        <f>SUMIFS('Potřeby RoPD'!H$15:H$49,'Potřeby RoPD'!$B$15:$B$49,$B94)</f>
        <v>0</v>
      </c>
      <c r="I94" s="237">
        <f>SUMIFS('Potřeby RoPD'!I$15:I$49,'Potřeby RoPD'!$B$15:$B$49,$B94)</f>
        <v>0</v>
      </c>
      <c r="J94" s="237">
        <f>SUMIFS('Potřeby RoPD'!J$15:J$49,'Potřeby RoPD'!$B$15:$B$49,$B94)</f>
        <v>0</v>
      </c>
      <c r="K94" s="237">
        <f>SUMIFS('Potřeby RoPD'!K$15:K$49,'Potřeby RoPD'!$B$15:$B$49,$B94)</f>
        <v>0</v>
      </c>
    </row>
    <row r="95" spans="1:11" ht="14.4" customHeight="1" x14ac:dyDescent="0.3">
      <c r="A95" s="239" t="s">
        <v>106</v>
      </c>
      <c r="B95" s="207" t="s">
        <v>34</v>
      </c>
      <c r="C95" s="231">
        <f t="shared" si="53"/>
        <v>0</v>
      </c>
      <c r="D95" s="237">
        <f>SUMIFS('Potřeby RoPD'!D$15:D$49,'Potřeby RoPD'!$B$15:$B$49,$B95)</f>
        <v>0</v>
      </c>
      <c r="E95" s="237">
        <f>SUMIFS('Potřeby RoPD'!E$15:E$49,'Potřeby RoPD'!$B$15:$B$49,$B95)</f>
        <v>0</v>
      </c>
      <c r="F95" s="237">
        <f>SUMIFS('Potřeby RoPD'!F$15:F$49,'Potřeby RoPD'!$B$15:$B$49,$B95)</f>
        <v>0</v>
      </c>
      <c r="G95" s="237">
        <f>SUMIFS('Potřeby RoPD'!G$15:G$49,'Potřeby RoPD'!$B$15:$B$49,$B95)</f>
        <v>0</v>
      </c>
      <c r="H95" s="237">
        <f>SUMIFS('Potřeby RoPD'!H$15:H$49,'Potřeby RoPD'!$B$15:$B$49,$B95)</f>
        <v>0</v>
      </c>
      <c r="I95" s="237">
        <f>SUMIFS('Potřeby RoPD'!I$15:I$49,'Potřeby RoPD'!$B$15:$B$49,$B95)</f>
        <v>0</v>
      </c>
      <c r="J95" s="237">
        <f>SUMIFS('Potřeby RoPD'!J$15:J$49,'Potřeby RoPD'!$B$15:$B$49,$B95)</f>
        <v>0</v>
      </c>
      <c r="K95" s="237">
        <f>SUMIFS('Potřeby RoPD'!K$15:K$49,'Potřeby RoPD'!$B$15:$B$49,$B95)</f>
        <v>0</v>
      </c>
    </row>
    <row r="96" spans="1:11" ht="14.4" customHeight="1" x14ac:dyDescent="0.3">
      <c r="A96" s="239" t="s">
        <v>106</v>
      </c>
      <c r="B96" s="207" t="s">
        <v>35</v>
      </c>
      <c r="C96" s="231">
        <f t="shared" si="53"/>
        <v>0</v>
      </c>
      <c r="D96" s="237">
        <f>SUMIFS('Potřeby RoPD'!D$15:D$49,'Potřeby RoPD'!$B$15:$B$49,$B96)</f>
        <v>0</v>
      </c>
      <c r="E96" s="237">
        <f>SUMIFS('Potřeby RoPD'!E$15:E$49,'Potřeby RoPD'!$B$15:$B$49,$B96)</f>
        <v>0</v>
      </c>
      <c r="F96" s="237">
        <f>SUMIFS('Potřeby RoPD'!F$15:F$49,'Potřeby RoPD'!$B$15:$B$49,$B96)</f>
        <v>0</v>
      </c>
      <c r="G96" s="237">
        <f>SUMIFS('Potřeby RoPD'!G$15:G$49,'Potřeby RoPD'!$B$15:$B$49,$B96)</f>
        <v>0</v>
      </c>
      <c r="H96" s="237">
        <f>SUMIFS('Potřeby RoPD'!H$15:H$49,'Potřeby RoPD'!$B$15:$B$49,$B96)</f>
        <v>0</v>
      </c>
      <c r="I96" s="237">
        <f>SUMIFS('Potřeby RoPD'!I$15:I$49,'Potřeby RoPD'!$B$15:$B$49,$B96)</f>
        <v>0</v>
      </c>
      <c r="J96" s="237">
        <f>SUMIFS('Potřeby RoPD'!J$15:J$49,'Potřeby RoPD'!$B$15:$B$49,$B96)</f>
        <v>0</v>
      </c>
      <c r="K96" s="237">
        <f>SUMIFS('Potřeby RoPD'!K$15:K$49,'Potřeby RoPD'!$B$15:$B$49,$B96)</f>
        <v>0</v>
      </c>
    </row>
    <row r="97" spans="1:11" ht="14.4" customHeight="1" x14ac:dyDescent="0.3">
      <c r="A97" s="239" t="s">
        <v>106</v>
      </c>
      <c r="B97" s="207" t="s">
        <v>36</v>
      </c>
      <c r="C97" s="231">
        <f t="shared" si="53"/>
        <v>0</v>
      </c>
      <c r="D97" s="237">
        <f>SUMIFS('Potřeby RoPD'!D$15:D$49,'Potřeby RoPD'!$B$15:$B$49,$B97)</f>
        <v>0</v>
      </c>
      <c r="E97" s="237">
        <f>SUMIFS('Potřeby RoPD'!E$15:E$49,'Potřeby RoPD'!$B$15:$B$49,$B97)</f>
        <v>0</v>
      </c>
      <c r="F97" s="237">
        <f>SUMIFS('Potřeby RoPD'!F$15:F$49,'Potřeby RoPD'!$B$15:$B$49,$B97)</f>
        <v>0</v>
      </c>
      <c r="G97" s="237">
        <f>SUMIFS('Potřeby RoPD'!G$15:G$49,'Potřeby RoPD'!$B$15:$B$49,$B97)</f>
        <v>0</v>
      </c>
      <c r="H97" s="237">
        <f>SUMIFS('Potřeby RoPD'!H$15:H$49,'Potřeby RoPD'!$B$15:$B$49,$B97)</f>
        <v>0</v>
      </c>
      <c r="I97" s="237">
        <f>SUMIFS('Potřeby RoPD'!I$15:I$49,'Potřeby RoPD'!$B$15:$B$49,$B97)</f>
        <v>0</v>
      </c>
      <c r="J97" s="237">
        <f>SUMIFS('Potřeby RoPD'!J$15:J$49,'Potřeby RoPD'!$B$15:$B$49,$B97)</f>
        <v>0</v>
      </c>
      <c r="K97" s="237">
        <f>SUMIFS('Potřeby RoPD'!K$15:K$49,'Potřeby RoPD'!$B$15:$B$49,$B97)</f>
        <v>0</v>
      </c>
    </row>
    <row r="98" spans="1:11" ht="14.4" customHeight="1" x14ac:dyDescent="0.3">
      <c r="A98" s="239" t="s">
        <v>106</v>
      </c>
      <c r="B98" s="207" t="s">
        <v>37</v>
      </c>
      <c r="C98" s="231">
        <f t="shared" si="53"/>
        <v>0</v>
      </c>
      <c r="D98" s="237">
        <f>SUMIFS('Potřeby RoPD'!D$15:D$49,'Potřeby RoPD'!$B$15:$B$49,$B98)</f>
        <v>0</v>
      </c>
      <c r="E98" s="237">
        <f>SUMIFS('Potřeby RoPD'!E$15:E$49,'Potřeby RoPD'!$B$15:$B$49,$B98)</f>
        <v>0</v>
      </c>
      <c r="F98" s="237">
        <f>SUMIFS('Potřeby RoPD'!F$15:F$49,'Potřeby RoPD'!$B$15:$B$49,$B98)</f>
        <v>0</v>
      </c>
      <c r="G98" s="237">
        <f>SUMIFS('Potřeby RoPD'!G$15:G$49,'Potřeby RoPD'!$B$15:$B$49,$B98)</f>
        <v>0</v>
      </c>
      <c r="H98" s="237">
        <f>SUMIFS('Potřeby RoPD'!H$15:H$49,'Potřeby RoPD'!$B$15:$B$49,$B98)</f>
        <v>0</v>
      </c>
      <c r="I98" s="237">
        <f>SUMIFS('Potřeby RoPD'!I$15:I$49,'Potřeby RoPD'!$B$15:$B$49,$B98)</f>
        <v>0</v>
      </c>
      <c r="J98" s="237">
        <f>SUMIFS('Potřeby RoPD'!J$15:J$49,'Potřeby RoPD'!$B$15:$B$49,$B98)</f>
        <v>0</v>
      </c>
      <c r="K98" s="237">
        <f>SUMIFS('Potřeby RoPD'!K$15:K$49,'Potřeby RoPD'!$B$15:$B$49,$B98)</f>
        <v>0</v>
      </c>
    </row>
    <row r="99" spans="1:11" ht="14.4" customHeight="1" x14ac:dyDescent="0.3">
      <c r="A99" s="239" t="s">
        <v>106</v>
      </c>
      <c r="B99" s="207" t="s">
        <v>38</v>
      </c>
      <c r="C99" s="231">
        <f t="shared" si="53"/>
        <v>0</v>
      </c>
      <c r="D99" s="237">
        <f>SUMIFS('Potřeby RoPD'!D$15:D$49,'Potřeby RoPD'!$B$15:$B$49,$B99)</f>
        <v>0</v>
      </c>
      <c r="E99" s="237">
        <f>SUMIFS('Potřeby RoPD'!E$15:E$49,'Potřeby RoPD'!$B$15:$B$49,$B99)</f>
        <v>0</v>
      </c>
      <c r="F99" s="237">
        <f>SUMIFS('Potřeby RoPD'!F$15:F$49,'Potřeby RoPD'!$B$15:$B$49,$B99)</f>
        <v>0</v>
      </c>
      <c r="G99" s="237">
        <f>SUMIFS('Potřeby RoPD'!G$15:G$49,'Potřeby RoPD'!$B$15:$B$49,$B99)</f>
        <v>0</v>
      </c>
      <c r="H99" s="237">
        <f>SUMIFS('Potřeby RoPD'!H$15:H$49,'Potřeby RoPD'!$B$15:$B$49,$B99)</f>
        <v>0</v>
      </c>
      <c r="I99" s="237">
        <f>SUMIFS('Potřeby RoPD'!I$15:I$49,'Potřeby RoPD'!$B$15:$B$49,$B99)</f>
        <v>0</v>
      </c>
      <c r="J99" s="237">
        <f>SUMIFS('Potřeby RoPD'!J$15:J$49,'Potřeby RoPD'!$B$15:$B$49,$B99)</f>
        <v>0</v>
      </c>
      <c r="K99" s="237">
        <f>SUMIFS('Potřeby RoPD'!K$15:K$49,'Potřeby RoPD'!$B$15:$B$49,$B99)</f>
        <v>0</v>
      </c>
    </row>
    <row r="100" spans="1:11" ht="14.4" customHeight="1" x14ac:dyDescent="0.3">
      <c r="A100" s="239" t="s">
        <v>106</v>
      </c>
      <c r="B100" s="207" t="s">
        <v>39</v>
      </c>
      <c r="C100" s="231">
        <f t="shared" si="53"/>
        <v>0</v>
      </c>
      <c r="D100" s="237">
        <f>SUMIFS('Potřeby RoPD'!D$15:D$49,'Potřeby RoPD'!$B$15:$B$49,$B100)</f>
        <v>0</v>
      </c>
      <c r="E100" s="237">
        <f>SUMIFS('Potřeby RoPD'!E$15:E$49,'Potřeby RoPD'!$B$15:$B$49,$B100)</f>
        <v>0</v>
      </c>
      <c r="F100" s="237">
        <f>SUMIFS('Potřeby RoPD'!F$15:F$49,'Potřeby RoPD'!$B$15:$B$49,$B100)</f>
        <v>0</v>
      </c>
      <c r="G100" s="237">
        <f>SUMIFS('Potřeby RoPD'!G$15:G$49,'Potřeby RoPD'!$B$15:$B$49,$B100)</f>
        <v>0</v>
      </c>
      <c r="H100" s="237">
        <f>SUMIFS('Potřeby RoPD'!H$15:H$49,'Potřeby RoPD'!$B$15:$B$49,$B100)</f>
        <v>0</v>
      </c>
      <c r="I100" s="237">
        <f>SUMIFS('Potřeby RoPD'!I$15:I$49,'Potřeby RoPD'!$B$15:$B$49,$B100)</f>
        <v>0</v>
      </c>
      <c r="J100" s="237">
        <f>SUMIFS('Potřeby RoPD'!J$15:J$49,'Potřeby RoPD'!$B$15:$B$49,$B100)</f>
        <v>0</v>
      </c>
      <c r="K100" s="237">
        <f>SUMIFS('Potřeby RoPD'!K$15:K$49,'Potřeby RoPD'!$B$15:$B$49,$B100)</f>
        <v>0</v>
      </c>
    </row>
    <row r="101" spans="1:11" ht="14.4" customHeight="1" x14ac:dyDescent="0.3">
      <c r="A101" s="239" t="s">
        <v>106</v>
      </c>
      <c r="B101" s="207" t="s">
        <v>40</v>
      </c>
      <c r="C101" s="231">
        <f t="shared" si="53"/>
        <v>0</v>
      </c>
      <c r="D101" s="237">
        <f>SUMIFS('Potřeby RoPD'!D$15:D$49,'Potřeby RoPD'!$B$15:$B$49,$B101)</f>
        <v>0</v>
      </c>
      <c r="E101" s="237">
        <f>SUMIFS('Potřeby RoPD'!E$15:E$49,'Potřeby RoPD'!$B$15:$B$49,$B101)</f>
        <v>0</v>
      </c>
      <c r="F101" s="237">
        <f>SUMIFS('Potřeby RoPD'!F$15:F$49,'Potřeby RoPD'!$B$15:$B$49,$B101)</f>
        <v>0</v>
      </c>
      <c r="G101" s="237">
        <f>SUMIFS('Potřeby RoPD'!G$15:G$49,'Potřeby RoPD'!$B$15:$B$49,$B101)</f>
        <v>0</v>
      </c>
      <c r="H101" s="237">
        <f>SUMIFS('Potřeby RoPD'!H$15:H$49,'Potřeby RoPD'!$B$15:$B$49,$B101)</f>
        <v>0</v>
      </c>
      <c r="I101" s="237">
        <f>SUMIFS('Potřeby RoPD'!I$15:I$49,'Potřeby RoPD'!$B$15:$B$49,$B101)</f>
        <v>0</v>
      </c>
      <c r="J101" s="237">
        <f>SUMIFS('Potřeby RoPD'!J$15:J$49,'Potřeby RoPD'!$B$15:$B$49,$B101)</f>
        <v>0</v>
      </c>
      <c r="K101" s="237">
        <f>SUMIFS('Potřeby RoPD'!K$15:K$49,'Potřeby RoPD'!$B$15:$B$49,$B101)</f>
        <v>0</v>
      </c>
    </row>
    <row r="102" spans="1:11" ht="14.4" customHeight="1" x14ac:dyDescent="0.3">
      <c r="A102" s="239" t="s">
        <v>106</v>
      </c>
      <c r="B102" s="207" t="s">
        <v>41</v>
      </c>
      <c r="C102" s="231">
        <f t="shared" si="53"/>
        <v>0</v>
      </c>
      <c r="D102" s="237">
        <f>SUMIFS('Potřeby RoPD'!D$15:D$49,'Potřeby RoPD'!$B$15:$B$49,$B102)</f>
        <v>0</v>
      </c>
      <c r="E102" s="237">
        <f>SUMIFS('Potřeby RoPD'!E$15:E$49,'Potřeby RoPD'!$B$15:$B$49,$B102)</f>
        <v>0</v>
      </c>
      <c r="F102" s="237">
        <f>SUMIFS('Potřeby RoPD'!F$15:F$49,'Potřeby RoPD'!$B$15:$B$49,$B102)</f>
        <v>0</v>
      </c>
      <c r="G102" s="237">
        <f>SUMIFS('Potřeby RoPD'!G$15:G$49,'Potřeby RoPD'!$B$15:$B$49,$B102)</f>
        <v>0</v>
      </c>
      <c r="H102" s="237">
        <f>SUMIFS('Potřeby RoPD'!H$15:H$49,'Potřeby RoPD'!$B$15:$B$49,$B102)</f>
        <v>0</v>
      </c>
      <c r="I102" s="237">
        <f>SUMIFS('Potřeby RoPD'!I$15:I$49,'Potřeby RoPD'!$B$15:$B$49,$B102)</f>
        <v>0</v>
      </c>
      <c r="J102" s="237">
        <f>SUMIFS('Potřeby RoPD'!J$15:J$49,'Potřeby RoPD'!$B$15:$B$49,$B102)</f>
        <v>0</v>
      </c>
      <c r="K102" s="237">
        <f>SUMIFS('Potřeby RoPD'!K$15:K$49,'Potřeby RoPD'!$B$15:$B$49,$B102)</f>
        <v>0</v>
      </c>
    </row>
    <row r="103" spans="1:11" x14ac:dyDescent="0.3">
      <c r="A103" s="239" t="s">
        <v>106</v>
      </c>
      <c r="B103" s="207" t="s">
        <v>431</v>
      </c>
      <c r="C103" s="231">
        <f t="shared" si="53"/>
        <v>0</v>
      </c>
      <c r="D103" s="237">
        <f>SUMIFS('Potřeby RoPD'!D$15:D$49,'Potřeby RoPD'!$B$15:$B$49,$B103)</f>
        <v>0</v>
      </c>
      <c r="E103" s="237">
        <f>SUMIFS('Potřeby RoPD'!E$15:E$49,'Potřeby RoPD'!$B$15:$B$49,$B103)</f>
        <v>0</v>
      </c>
      <c r="F103" s="237">
        <f>SUMIFS('Potřeby RoPD'!F$15:F$49,'Potřeby RoPD'!$B$15:$B$49,$B103)</f>
        <v>0</v>
      </c>
      <c r="G103" s="237">
        <f>SUMIFS('Potřeby RoPD'!G$15:G$49,'Potřeby RoPD'!$B$15:$B$49,$B103)</f>
        <v>0</v>
      </c>
      <c r="H103" s="237">
        <f>SUMIFS('Potřeby RoPD'!H$15:H$49,'Potřeby RoPD'!$B$15:$B$49,$B103)</f>
        <v>0</v>
      </c>
      <c r="I103" s="237">
        <f>SUMIFS('Potřeby RoPD'!I$15:I$49,'Potřeby RoPD'!$B$15:$B$49,$B103)</f>
        <v>0</v>
      </c>
      <c r="J103" s="237">
        <f>SUMIFS('Potřeby RoPD'!J$15:J$49,'Potřeby RoPD'!$B$15:$B$49,$B103)</f>
        <v>0</v>
      </c>
      <c r="K103" s="237">
        <f>SUMIFS('Potřeby RoPD'!K$15:K$49,'Potřeby RoPD'!$B$15:$B$49,$B103)</f>
        <v>0</v>
      </c>
    </row>
    <row r="104" spans="1:11" x14ac:dyDescent="0.3">
      <c r="A104" s="239" t="s">
        <v>106</v>
      </c>
      <c r="B104" s="207" t="s">
        <v>42</v>
      </c>
      <c r="C104" s="231">
        <f t="shared" si="53"/>
        <v>0</v>
      </c>
      <c r="D104" s="237">
        <f>SUMIFS('Potřeby RoPD'!D$15:D$49,'Potřeby RoPD'!$B$15:$B$49,$B104)</f>
        <v>0</v>
      </c>
      <c r="E104" s="237">
        <f>SUMIFS('Potřeby RoPD'!E$15:E$49,'Potřeby RoPD'!$B$15:$B$49,$B104)</f>
        <v>0</v>
      </c>
      <c r="F104" s="237">
        <f>SUMIFS('Potřeby RoPD'!F$15:F$49,'Potřeby RoPD'!$B$15:$B$49,$B104)</f>
        <v>0</v>
      </c>
      <c r="G104" s="237">
        <f>SUMIFS('Potřeby RoPD'!G$15:G$49,'Potřeby RoPD'!$B$15:$B$49,$B104)</f>
        <v>0</v>
      </c>
      <c r="H104" s="237">
        <f>SUMIFS('Potřeby RoPD'!H$15:H$49,'Potřeby RoPD'!$B$15:$B$49,$B104)</f>
        <v>0</v>
      </c>
      <c r="I104" s="237">
        <f>SUMIFS('Potřeby RoPD'!I$15:I$49,'Potřeby RoPD'!$B$15:$B$49,$B104)</f>
        <v>0</v>
      </c>
      <c r="J104" s="237">
        <f>SUMIFS('Potřeby RoPD'!J$15:J$49,'Potřeby RoPD'!$B$15:$B$49,$B104)</f>
        <v>0</v>
      </c>
      <c r="K104" s="237">
        <f>SUMIFS('Potřeby RoPD'!K$15:K$49,'Potřeby RoPD'!$B$15:$B$49,$B104)</f>
        <v>0</v>
      </c>
    </row>
    <row r="105" spans="1:11" x14ac:dyDescent="0.3">
      <c r="A105" s="239" t="s">
        <v>106</v>
      </c>
      <c r="B105" s="207" t="s">
        <v>43</v>
      </c>
      <c r="C105" s="231">
        <f t="shared" si="53"/>
        <v>0</v>
      </c>
      <c r="D105" s="237">
        <f>SUMIFS('Potřeby RoPD'!D$15:D$49,'Potřeby RoPD'!$B$15:$B$49,$B105)</f>
        <v>0</v>
      </c>
      <c r="E105" s="237">
        <f>SUMIFS('Potřeby RoPD'!E$15:E$49,'Potřeby RoPD'!$B$15:$B$49,$B105)</f>
        <v>0</v>
      </c>
      <c r="F105" s="237">
        <f>SUMIFS('Potřeby RoPD'!F$15:F$49,'Potřeby RoPD'!$B$15:$B$49,$B105)</f>
        <v>0</v>
      </c>
      <c r="G105" s="237">
        <f>SUMIFS('Potřeby RoPD'!G$15:G$49,'Potřeby RoPD'!$B$15:$B$49,$B105)</f>
        <v>0</v>
      </c>
      <c r="H105" s="237">
        <f>SUMIFS('Potřeby RoPD'!H$15:H$49,'Potřeby RoPD'!$B$15:$B$49,$B105)</f>
        <v>0</v>
      </c>
      <c r="I105" s="237">
        <f>SUMIFS('Potřeby RoPD'!I$15:I$49,'Potřeby RoPD'!$B$15:$B$49,$B105)</f>
        <v>0</v>
      </c>
      <c r="J105" s="237">
        <f>SUMIFS('Potřeby RoPD'!J$15:J$49,'Potřeby RoPD'!$B$15:$B$49,$B105)</f>
        <v>0</v>
      </c>
      <c r="K105" s="237">
        <f>SUMIFS('Potřeby RoPD'!K$15:K$49,'Potřeby RoPD'!$B$15:$B$49,$B105)</f>
        <v>0</v>
      </c>
    </row>
    <row r="106" spans="1:11" x14ac:dyDescent="0.3">
      <c r="A106" s="239" t="s">
        <v>106</v>
      </c>
      <c r="B106" s="207" t="s">
        <v>44</v>
      </c>
      <c r="C106" s="231">
        <f t="shared" si="53"/>
        <v>0</v>
      </c>
      <c r="D106" s="237">
        <f>SUMIFS('Potřeby RoPD'!D$15:D$49,'Potřeby RoPD'!$B$15:$B$49,$B106)</f>
        <v>0</v>
      </c>
      <c r="E106" s="237">
        <f>SUMIFS('Potřeby RoPD'!E$15:E$49,'Potřeby RoPD'!$B$15:$B$49,$B106)</f>
        <v>0</v>
      </c>
      <c r="F106" s="237">
        <f>SUMIFS('Potřeby RoPD'!F$15:F$49,'Potřeby RoPD'!$B$15:$B$49,$B106)</f>
        <v>0</v>
      </c>
      <c r="G106" s="237">
        <f>SUMIFS('Potřeby RoPD'!G$15:G$49,'Potřeby RoPD'!$B$15:$B$49,$B106)</f>
        <v>0</v>
      </c>
      <c r="H106" s="237">
        <f>SUMIFS('Potřeby RoPD'!H$15:H$49,'Potřeby RoPD'!$B$15:$B$49,$B106)</f>
        <v>0</v>
      </c>
      <c r="I106" s="237">
        <f>SUMIFS('Potřeby RoPD'!I$15:I$49,'Potřeby RoPD'!$B$15:$B$49,$B106)</f>
        <v>0</v>
      </c>
      <c r="J106" s="237">
        <f>SUMIFS('Potřeby RoPD'!J$15:J$49,'Potřeby RoPD'!$B$15:$B$49,$B106)</f>
        <v>0</v>
      </c>
      <c r="K106" s="237">
        <f>SUMIFS('Potřeby RoPD'!K$15:K$49,'Potřeby RoPD'!$B$15:$B$49,$B106)</f>
        <v>0</v>
      </c>
    </row>
    <row r="107" spans="1:11" x14ac:dyDescent="0.3">
      <c r="A107" s="239" t="s">
        <v>106</v>
      </c>
      <c r="B107" s="207" t="s">
        <v>45</v>
      </c>
      <c r="C107" s="231">
        <f t="shared" si="53"/>
        <v>0</v>
      </c>
      <c r="D107" s="237">
        <f>SUMIFS('Potřeby RoPD'!D$15:D$49,'Potřeby RoPD'!$B$15:$B$49,$B107)</f>
        <v>0</v>
      </c>
      <c r="E107" s="237">
        <f>SUMIFS('Potřeby RoPD'!E$15:E$49,'Potřeby RoPD'!$B$15:$B$49,$B107)</f>
        <v>0</v>
      </c>
      <c r="F107" s="237">
        <f>SUMIFS('Potřeby RoPD'!F$15:F$49,'Potřeby RoPD'!$B$15:$B$49,$B107)</f>
        <v>0</v>
      </c>
      <c r="G107" s="237">
        <f>SUMIFS('Potřeby RoPD'!G$15:G$49,'Potřeby RoPD'!$B$15:$B$49,$B107)</f>
        <v>0</v>
      </c>
      <c r="H107" s="237">
        <f>SUMIFS('Potřeby RoPD'!H$15:H$49,'Potřeby RoPD'!$B$15:$B$49,$B107)</f>
        <v>0</v>
      </c>
      <c r="I107" s="237">
        <f>SUMIFS('Potřeby RoPD'!I$15:I$49,'Potřeby RoPD'!$B$15:$B$49,$B107)</f>
        <v>0</v>
      </c>
      <c r="J107" s="237">
        <f>SUMIFS('Potřeby RoPD'!J$15:J$49,'Potřeby RoPD'!$B$15:$B$49,$B107)</f>
        <v>0</v>
      </c>
      <c r="K107" s="237">
        <f>SUMIFS('Potřeby RoPD'!K$15:K$49,'Potřeby RoPD'!$B$15:$B$49,$B107)</f>
        <v>0</v>
      </c>
    </row>
    <row r="108" spans="1:11" x14ac:dyDescent="0.3">
      <c r="A108" s="239" t="s">
        <v>106</v>
      </c>
      <c r="B108" s="206" t="s">
        <v>432</v>
      </c>
      <c r="C108" s="231">
        <f t="shared" si="53"/>
        <v>0</v>
      </c>
      <c r="D108" s="237">
        <f>SUMIFS('Potřeby RoPD'!D$15:D$49,'Potřeby RoPD'!$B$15:$B$49,$B108)</f>
        <v>0</v>
      </c>
      <c r="E108" s="237">
        <f>SUMIFS('Potřeby RoPD'!E$15:E$49,'Potřeby RoPD'!$B$15:$B$49,$B108)</f>
        <v>0</v>
      </c>
      <c r="F108" s="237">
        <f>SUMIFS('Potřeby RoPD'!F$15:F$49,'Potřeby RoPD'!$B$15:$B$49,$B108)</f>
        <v>0</v>
      </c>
      <c r="G108" s="237">
        <f>SUMIFS('Potřeby RoPD'!G$15:G$49,'Potřeby RoPD'!$B$15:$B$49,$B108)</f>
        <v>0</v>
      </c>
      <c r="H108" s="237">
        <f>SUMIFS('Potřeby RoPD'!H$15:H$49,'Potřeby RoPD'!$B$15:$B$49,$B108)</f>
        <v>0</v>
      </c>
      <c r="I108" s="237">
        <f>SUMIFS('Potřeby RoPD'!I$15:I$49,'Potřeby RoPD'!$B$15:$B$49,$B108)</f>
        <v>0</v>
      </c>
      <c r="J108" s="237">
        <f>SUMIFS('Potřeby RoPD'!J$15:J$49,'Potřeby RoPD'!$B$15:$B$49,$B108)</f>
        <v>0</v>
      </c>
      <c r="K108" s="237">
        <f>SUMIFS('Potřeby RoPD'!K$15:K$49,'Potřeby RoPD'!$B$15:$B$49,$B108)</f>
        <v>0</v>
      </c>
    </row>
    <row r="109" spans="1:11" x14ac:dyDescent="0.3">
      <c r="A109" s="236" t="s">
        <v>459</v>
      </c>
      <c r="B109" s="223"/>
      <c r="C109" s="225"/>
      <c r="D109" s="223"/>
      <c r="E109" s="223"/>
      <c r="F109" s="223"/>
      <c r="G109" s="223"/>
      <c r="H109" s="223"/>
      <c r="I109" s="223"/>
      <c r="J109" s="223"/>
      <c r="K109" s="223"/>
    </row>
    <row r="110" spans="1:11" s="217" customFormat="1" x14ac:dyDescent="0.3">
      <c r="A110" s="219" t="s">
        <v>104</v>
      </c>
      <c r="B110" s="240" t="s">
        <v>96</v>
      </c>
      <c r="C110" s="219" t="s">
        <v>109</v>
      </c>
      <c r="D110" s="219">
        <v>2016</v>
      </c>
      <c r="E110" s="219">
        <v>2017</v>
      </c>
      <c r="F110" s="219">
        <v>2018</v>
      </c>
      <c r="G110" s="219">
        <v>2019</v>
      </c>
      <c r="H110" s="219">
        <v>2020</v>
      </c>
      <c r="I110" s="219">
        <v>2021</v>
      </c>
      <c r="J110" s="219">
        <v>2022</v>
      </c>
      <c r="K110" s="219">
        <v>2023</v>
      </c>
    </row>
    <row r="111" spans="1:11" ht="14.4" customHeight="1" x14ac:dyDescent="0.3">
      <c r="A111" s="238" t="s">
        <v>105</v>
      </c>
      <c r="B111" s="207" t="s">
        <v>2</v>
      </c>
      <c r="C111" s="231">
        <f>SUM(D111:K111)</f>
        <v>0</v>
      </c>
      <c r="D111" s="237">
        <f>SUMIFS('Potřeby Změna'!D$15:D$49,'Potřeby Změna'!$B$15:$B$49,$B111)</f>
        <v>0</v>
      </c>
      <c r="E111" s="237">
        <f>SUMIFS('Potřeby Změna'!E$15:E$49,'Potřeby Změna'!$B$15:$B$49,$B111)</f>
        <v>0</v>
      </c>
      <c r="F111" s="237">
        <f>SUMIFS('Potřeby Změna'!F$15:F$49,'Potřeby Změna'!$B$15:$B$49,$B111)</f>
        <v>0</v>
      </c>
      <c r="G111" s="237">
        <f>SUMIFS('Potřeby Změna'!G$15:G$49,'Potřeby Změna'!$B$15:$B$49,$B111)</f>
        <v>0</v>
      </c>
      <c r="H111" s="237">
        <f>SUMIFS('Potřeby Změna'!H$15:H$49,'Potřeby Změna'!$B$15:$B$49,$B111)</f>
        <v>0</v>
      </c>
      <c r="I111" s="237">
        <f>SUMIFS('Potřeby Změna'!I$15:I$49,'Potřeby Změna'!$B$15:$B$49,$B111)</f>
        <v>0</v>
      </c>
      <c r="J111" s="237">
        <f>SUMIFS('Potřeby Změna'!J$15:J$49,'Potřeby Změna'!$B$15:$B$49,$B111)</f>
        <v>0</v>
      </c>
      <c r="K111" s="237">
        <f>SUMIFS('Potřeby Změna'!K$15:K$49,'Potřeby Změna'!$B$15:$B$49,$B111)</f>
        <v>0</v>
      </c>
    </row>
    <row r="112" spans="1:11" ht="14.4" customHeight="1" x14ac:dyDescent="0.3">
      <c r="A112" s="238" t="s">
        <v>105</v>
      </c>
      <c r="B112" s="207" t="s">
        <v>427</v>
      </c>
      <c r="C112" s="231">
        <f>SUM(D112:K112)</f>
        <v>0</v>
      </c>
      <c r="D112" s="237">
        <f>SUMIFS('Potřeby Změna'!D$15:D$49,'Potřeby Změna'!$B$15:$B$49,$B112)</f>
        <v>0</v>
      </c>
      <c r="E112" s="237">
        <f>SUMIFS('Potřeby Změna'!E$15:E$49,'Potřeby Změna'!$B$15:$B$49,$B112)</f>
        <v>0</v>
      </c>
      <c r="F112" s="237">
        <f>SUMIFS('Potřeby Změna'!F$15:F$49,'Potřeby Změna'!$B$15:$B$49,$B112)</f>
        <v>0</v>
      </c>
      <c r="G112" s="237">
        <f>SUMIFS('Potřeby Změna'!G$15:G$49,'Potřeby Změna'!$B$15:$B$49,$B112)</f>
        <v>0</v>
      </c>
      <c r="H112" s="237">
        <f>SUMIFS('Potřeby Změna'!H$15:H$49,'Potřeby Změna'!$B$15:$B$49,$B112)</f>
        <v>0</v>
      </c>
      <c r="I112" s="237">
        <f>SUMIFS('Potřeby Změna'!I$15:I$49,'Potřeby Změna'!$B$15:$B$49,$B112)</f>
        <v>0</v>
      </c>
      <c r="J112" s="237">
        <f>SUMIFS('Potřeby Změna'!J$15:J$49,'Potřeby Změna'!$B$15:$B$49,$B112)</f>
        <v>0</v>
      </c>
      <c r="K112" s="237">
        <f>SUMIFS('Potřeby Změna'!K$15:K$49,'Potřeby Změna'!$B$15:$B$49,$B112)</f>
        <v>0</v>
      </c>
    </row>
    <row r="113" spans="1:11" ht="14.4" customHeight="1" x14ac:dyDescent="0.3">
      <c r="A113" s="238" t="s">
        <v>105</v>
      </c>
      <c r="B113" s="207" t="s">
        <v>3</v>
      </c>
      <c r="C113" s="231">
        <f>SUM(D113:K113)</f>
        <v>0</v>
      </c>
      <c r="D113" s="237">
        <f>SUMIFS('Potřeby Změna'!D$15:D$49,'Potřeby Změna'!$B$15:$B$49,$B113)</f>
        <v>0</v>
      </c>
      <c r="E113" s="237">
        <f>SUMIFS('Potřeby Změna'!E$15:E$49,'Potřeby Změna'!$B$15:$B$49,$B113)</f>
        <v>0</v>
      </c>
      <c r="F113" s="237">
        <f>SUMIFS('Potřeby Změna'!F$15:F$49,'Potřeby Změna'!$B$15:$B$49,$B113)</f>
        <v>0</v>
      </c>
      <c r="G113" s="237">
        <f>SUMIFS('Potřeby Změna'!G$15:G$49,'Potřeby Změna'!$B$15:$B$49,$B113)</f>
        <v>0</v>
      </c>
      <c r="H113" s="237">
        <f>SUMIFS('Potřeby Změna'!H$15:H$49,'Potřeby Změna'!$B$15:$B$49,$B113)</f>
        <v>0</v>
      </c>
      <c r="I113" s="237">
        <f>SUMIFS('Potřeby Změna'!I$15:I$49,'Potřeby Změna'!$B$15:$B$49,$B113)</f>
        <v>0</v>
      </c>
      <c r="J113" s="237">
        <f>SUMIFS('Potřeby Změna'!J$15:J$49,'Potřeby Změna'!$B$15:$B$49,$B113)</f>
        <v>0</v>
      </c>
      <c r="K113" s="237">
        <f>SUMIFS('Potřeby Změna'!K$15:K$49,'Potřeby Změna'!$B$15:$B$49,$B113)</f>
        <v>0</v>
      </c>
    </row>
    <row r="114" spans="1:11" ht="14.4" customHeight="1" x14ac:dyDescent="0.3">
      <c r="A114" s="238" t="s">
        <v>105</v>
      </c>
      <c r="B114" s="207" t="s">
        <v>4</v>
      </c>
      <c r="C114" s="231">
        <f t="shared" ref="C114:C162" si="54">SUM(D114:K114)</f>
        <v>0</v>
      </c>
      <c r="D114" s="237">
        <f>SUMIFS('Potřeby Změna'!D$15:D$49,'Potřeby Změna'!$B$15:$B$49,$B114)</f>
        <v>0</v>
      </c>
      <c r="E114" s="237">
        <f>SUMIFS('Potřeby Změna'!E$15:E$49,'Potřeby Změna'!$B$15:$B$49,$B114)</f>
        <v>0</v>
      </c>
      <c r="F114" s="237">
        <f>SUMIFS('Potřeby Změna'!F$15:F$49,'Potřeby Změna'!$B$15:$B$49,$B114)</f>
        <v>0</v>
      </c>
      <c r="G114" s="237">
        <f>SUMIFS('Potřeby Změna'!G$15:G$49,'Potřeby Změna'!$B$15:$B$49,$B114)</f>
        <v>0</v>
      </c>
      <c r="H114" s="237">
        <f>SUMIFS('Potřeby Změna'!H$15:H$49,'Potřeby Změna'!$B$15:$B$49,$B114)</f>
        <v>0</v>
      </c>
      <c r="I114" s="237">
        <f>SUMIFS('Potřeby Změna'!I$15:I$49,'Potřeby Změna'!$B$15:$B$49,$B114)</f>
        <v>0</v>
      </c>
      <c r="J114" s="237">
        <f>SUMIFS('Potřeby Změna'!J$15:J$49,'Potřeby Změna'!$B$15:$B$49,$B114)</f>
        <v>0</v>
      </c>
      <c r="K114" s="237">
        <f>SUMIFS('Potřeby Změna'!K$15:K$49,'Potřeby Změna'!$B$15:$B$49,$B114)</f>
        <v>0</v>
      </c>
    </row>
    <row r="115" spans="1:11" ht="14.4" customHeight="1" x14ac:dyDescent="0.3">
      <c r="A115" s="238" t="s">
        <v>105</v>
      </c>
      <c r="B115" s="207" t="s">
        <v>5</v>
      </c>
      <c r="C115" s="231">
        <f t="shared" si="54"/>
        <v>0</v>
      </c>
      <c r="D115" s="237">
        <f>SUMIFS('Potřeby Změna'!D$15:D$49,'Potřeby Změna'!$B$15:$B$49,$B115)</f>
        <v>0</v>
      </c>
      <c r="E115" s="237">
        <f>SUMIFS('Potřeby Změna'!E$15:E$49,'Potřeby Změna'!$B$15:$B$49,$B115)</f>
        <v>0</v>
      </c>
      <c r="F115" s="237">
        <f>SUMIFS('Potřeby Změna'!F$15:F$49,'Potřeby Změna'!$B$15:$B$49,$B115)</f>
        <v>0</v>
      </c>
      <c r="G115" s="237">
        <f>SUMIFS('Potřeby Změna'!G$15:G$49,'Potřeby Změna'!$B$15:$B$49,$B115)</f>
        <v>0</v>
      </c>
      <c r="H115" s="237">
        <f>SUMIFS('Potřeby Změna'!H$15:H$49,'Potřeby Změna'!$B$15:$B$49,$B115)</f>
        <v>0</v>
      </c>
      <c r="I115" s="237">
        <f>SUMIFS('Potřeby Změna'!I$15:I$49,'Potřeby Změna'!$B$15:$B$49,$B115)</f>
        <v>0</v>
      </c>
      <c r="J115" s="237">
        <f>SUMIFS('Potřeby Změna'!J$15:J$49,'Potřeby Změna'!$B$15:$B$49,$B115)</f>
        <v>0</v>
      </c>
      <c r="K115" s="237">
        <f>SUMIFS('Potřeby Změna'!K$15:K$49,'Potřeby Změna'!$B$15:$B$49,$B115)</f>
        <v>0</v>
      </c>
    </row>
    <row r="116" spans="1:11" ht="14.4" customHeight="1" x14ac:dyDescent="0.3">
      <c r="A116" s="238" t="s">
        <v>105</v>
      </c>
      <c r="B116" s="207" t="s">
        <v>6</v>
      </c>
      <c r="C116" s="231">
        <f t="shared" si="54"/>
        <v>0</v>
      </c>
      <c r="D116" s="237">
        <f>SUMIFS('Potřeby Změna'!D$15:D$49,'Potřeby Změna'!$B$15:$B$49,$B116)</f>
        <v>0</v>
      </c>
      <c r="E116" s="237">
        <f>SUMIFS('Potřeby Změna'!E$15:E$49,'Potřeby Změna'!$B$15:$B$49,$B116)</f>
        <v>0</v>
      </c>
      <c r="F116" s="237">
        <f>SUMIFS('Potřeby Změna'!F$15:F$49,'Potřeby Změna'!$B$15:$B$49,$B116)</f>
        <v>0</v>
      </c>
      <c r="G116" s="237">
        <f>SUMIFS('Potřeby Změna'!G$15:G$49,'Potřeby Změna'!$B$15:$B$49,$B116)</f>
        <v>0</v>
      </c>
      <c r="H116" s="237">
        <f>SUMIFS('Potřeby Změna'!H$15:H$49,'Potřeby Změna'!$B$15:$B$49,$B116)</f>
        <v>0</v>
      </c>
      <c r="I116" s="237">
        <f>SUMIFS('Potřeby Změna'!I$15:I$49,'Potřeby Změna'!$B$15:$B$49,$B116)</f>
        <v>0</v>
      </c>
      <c r="J116" s="237">
        <f>SUMIFS('Potřeby Změna'!J$15:J$49,'Potřeby Změna'!$B$15:$B$49,$B116)</f>
        <v>0</v>
      </c>
      <c r="K116" s="237">
        <f>SUMIFS('Potřeby Změna'!K$15:K$49,'Potřeby Změna'!$B$15:$B$49,$B116)</f>
        <v>0</v>
      </c>
    </row>
    <row r="117" spans="1:11" ht="14.4" customHeight="1" x14ac:dyDescent="0.3">
      <c r="A117" s="238" t="s">
        <v>105</v>
      </c>
      <c r="B117" s="207" t="s">
        <v>7</v>
      </c>
      <c r="C117" s="231">
        <f t="shared" si="54"/>
        <v>0</v>
      </c>
      <c r="D117" s="237">
        <f>SUMIFS('Potřeby Změna'!D$15:D$49,'Potřeby Změna'!$B$15:$B$49,$B117)</f>
        <v>0</v>
      </c>
      <c r="E117" s="237">
        <f>SUMIFS('Potřeby Změna'!E$15:E$49,'Potřeby Změna'!$B$15:$B$49,$B117)</f>
        <v>0</v>
      </c>
      <c r="F117" s="237">
        <f>SUMIFS('Potřeby Změna'!F$15:F$49,'Potřeby Změna'!$B$15:$B$49,$B117)</f>
        <v>0</v>
      </c>
      <c r="G117" s="237">
        <f>SUMIFS('Potřeby Změna'!G$15:G$49,'Potřeby Změna'!$B$15:$B$49,$B117)</f>
        <v>0</v>
      </c>
      <c r="H117" s="237">
        <f>SUMIFS('Potřeby Změna'!H$15:H$49,'Potřeby Změna'!$B$15:$B$49,$B117)</f>
        <v>0</v>
      </c>
      <c r="I117" s="237">
        <f>SUMIFS('Potřeby Změna'!I$15:I$49,'Potřeby Změna'!$B$15:$B$49,$B117)</f>
        <v>0</v>
      </c>
      <c r="J117" s="237">
        <f>SUMIFS('Potřeby Změna'!J$15:J$49,'Potřeby Změna'!$B$15:$B$49,$B117)</f>
        <v>0</v>
      </c>
      <c r="K117" s="237">
        <f>SUMIFS('Potřeby Změna'!K$15:K$49,'Potřeby Změna'!$B$15:$B$49,$B117)</f>
        <v>0</v>
      </c>
    </row>
    <row r="118" spans="1:11" ht="14.4" customHeight="1" x14ac:dyDescent="0.3">
      <c r="A118" s="238" t="s">
        <v>105</v>
      </c>
      <c r="B118" s="207" t="s">
        <v>8</v>
      </c>
      <c r="C118" s="231">
        <f t="shared" si="54"/>
        <v>0</v>
      </c>
      <c r="D118" s="237">
        <f>SUMIFS('Potřeby Změna'!D$15:D$49,'Potřeby Změna'!$B$15:$B$49,$B118)</f>
        <v>0</v>
      </c>
      <c r="E118" s="237">
        <f>SUMIFS('Potřeby Změna'!E$15:E$49,'Potřeby Změna'!$B$15:$B$49,$B118)</f>
        <v>0</v>
      </c>
      <c r="F118" s="237">
        <f>SUMIFS('Potřeby Změna'!F$15:F$49,'Potřeby Změna'!$B$15:$B$49,$B118)</f>
        <v>0</v>
      </c>
      <c r="G118" s="237">
        <f>SUMIFS('Potřeby Změna'!G$15:G$49,'Potřeby Změna'!$B$15:$B$49,$B118)</f>
        <v>0</v>
      </c>
      <c r="H118" s="237">
        <f>SUMIFS('Potřeby Změna'!H$15:H$49,'Potřeby Změna'!$B$15:$B$49,$B118)</f>
        <v>0</v>
      </c>
      <c r="I118" s="237">
        <f>SUMIFS('Potřeby Změna'!I$15:I$49,'Potřeby Změna'!$B$15:$B$49,$B118)</f>
        <v>0</v>
      </c>
      <c r="J118" s="237">
        <f>SUMIFS('Potřeby Změna'!J$15:J$49,'Potřeby Změna'!$B$15:$B$49,$B118)</f>
        <v>0</v>
      </c>
      <c r="K118" s="237">
        <f>SUMIFS('Potřeby Změna'!K$15:K$49,'Potřeby Změna'!$B$15:$B$49,$B118)</f>
        <v>0</v>
      </c>
    </row>
    <row r="119" spans="1:11" ht="14.4" customHeight="1" x14ac:dyDescent="0.3">
      <c r="A119" s="238" t="s">
        <v>105</v>
      </c>
      <c r="B119" s="207" t="s">
        <v>9</v>
      </c>
      <c r="C119" s="231">
        <f t="shared" si="54"/>
        <v>0</v>
      </c>
      <c r="D119" s="237">
        <f>SUMIFS('Potřeby Změna'!D$15:D$49,'Potřeby Změna'!$B$15:$B$49,$B119)</f>
        <v>0</v>
      </c>
      <c r="E119" s="237">
        <f>SUMIFS('Potřeby Změna'!E$15:E$49,'Potřeby Změna'!$B$15:$B$49,$B119)</f>
        <v>0</v>
      </c>
      <c r="F119" s="237">
        <f>SUMIFS('Potřeby Změna'!F$15:F$49,'Potřeby Změna'!$B$15:$B$49,$B119)</f>
        <v>0</v>
      </c>
      <c r="G119" s="237">
        <f>SUMIFS('Potřeby Změna'!G$15:G$49,'Potřeby Změna'!$B$15:$B$49,$B119)</f>
        <v>0</v>
      </c>
      <c r="H119" s="237">
        <f>SUMIFS('Potřeby Změna'!H$15:H$49,'Potřeby Změna'!$B$15:$B$49,$B119)</f>
        <v>0</v>
      </c>
      <c r="I119" s="237">
        <f>SUMIFS('Potřeby Změna'!I$15:I$49,'Potřeby Změna'!$B$15:$B$49,$B119)</f>
        <v>0</v>
      </c>
      <c r="J119" s="237">
        <f>SUMIFS('Potřeby Změna'!J$15:J$49,'Potřeby Změna'!$B$15:$B$49,$B119)</f>
        <v>0</v>
      </c>
      <c r="K119" s="237">
        <f>SUMIFS('Potřeby Změna'!K$15:K$49,'Potřeby Změna'!$B$15:$B$49,$B119)</f>
        <v>0</v>
      </c>
    </row>
    <row r="120" spans="1:11" ht="14.4" customHeight="1" x14ac:dyDescent="0.3">
      <c r="A120" s="238" t="s">
        <v>105</v>
      </c>
      <c r="B120" s="207" t="s">
        <v>428</v>
      </c>
      <c r="C120" s="231">
        <f t="shared" si="54"/>
        <v>0</v>
      </c>
      <c r="D120" s="237">
        <f>SUMIFS('Potřeby Změna'!D$15:D$49,'Potřeby Změna'!$B$15:$B$49,$B120)</f>
        <v>0</v>
      </c>
      <c r="E120" s="237">
        <f>SUMIFS('Potřeby Změna'!E$15:E$49,'Potřeby Změna'!$B$15:$B$49,$B120)</f>
        <v>0</v>
      </c>
      <c r="F120" s="237">
        <f>SUMIFS('Potřeby Změna'!F$15:F$49,'Potřeby Změna'!$B$15:$B$49,$B120)</f>
        <v>0</v>
      </c>
      <c r="G120" s="237">
        <f>SUMIFS('Potřeby Změna'!G$15:G$49,'Potřeby Změna'!$B$15:$B$49,$B120)</f>
        <v>0</v>
      </c>
      <c r="H120" s="237">
        <f>SUMIFS('Potřeby Změna'!H$15:H$49,'Potřeby Změna'!$B$15:$B$49,$B120)</f>
        <v>0</v>
      </c>
      <c r="I120" s="237">
        <f>SUMIFS('Potřeby Změna'!I$15:I$49,'Potřeby Změna'!$B$15:$B$49,$B120)</f>
        <v>0</v>
      </c>
      <c r="J120" s="237">
        <f>SUMIFS('Potřeby Změna'!J$15:J$49,'Potřeby Změna'!$B$15:$B$49,$B120)</f>
        <v>0</v>
      </c>
      <c r="K120" s="237">
        <f>SUMIFS('Potřeby Změna'!K$15:K$49,'Potřeby Změna'!$B$15:$B$49,$B120)</f>
        <v>0</v>
      </c>
    </row>
    <row r="121" spans="1:11" ht="14.4" customHeight="1" x14ac:dyDescent="0.3">
      <c r="A121" s="238" t="s">
        <v>105</v>
      </c>
      <c r="B121" s="207" t="s">
        <v>10</v>
      </c>
      <c r="C121" s="231">
        <f t="shared" si="54"/>
        <v>0</v>
      </c>
      <c r="D121" s="237">
        <f>SUMIFS('Potřeby Změna'!D$15:D$49,'Potřeby Změna'!$B$15:$B$49,$B121)</f>
        <v>0</v>
      </c>
      <c r="E121" s="237">
        <f>SUMIFS('Potřeby Změna'!E$15:E$49,'Potřeby Změna'!$B$15:$B$49,$B121)</f>
        <v>0</v>
      </c>
      <c r="F121" s="237">
        <f>SUMIFS('Potřeby Změna'!F$15:F$49,'Potřeby Změna'!$B$15:$B$49,$B121)</f>
        <v>0</v>
      </c>
      <c r="G121" s="237">
        <f>SUMIFS('Potřeby Změna'!G$15:G$49,'Potřeby Změna'!$B$15:$B$49,$B121)</f>
        <v>0</v>
      </c>
      <c r="H121" s="237">
        <f>SUMIFS('Potřeby Změna'!H$15:H$49,'Potřeby Změna'!$B$15:$B$49,$B121)</f>
        <v>0</v>
      </c>
      <c r="I121" s="237">
        <f>SUMIFS('Potřeby Změna'!I$15:I$49,'Potřeby Změna'!$B$15:$B$49,$B121)</f>
        <v>0</v>
      </c>
      <c r="J121" s="237">
        <f>SUMIFS('Potřeby Změna'!J$15:J$49,'Potřeby Změna'!$B$15:$B$49,$B121)</f>
        <v>0</v>
      </c>
      <c r="K121" s="237">
        <f>SUMIFS('Potřeby Změna'!K$15:K$49,'Potřeby Změna'!$B$15:$B$49,$B121)</f>
        <v>0</v>
      </c>
    </row>
    <row r="122" spans="1:11" ht="14.4" customHeight="1" x14ac:dyDescent="0.3">
      <c r="A122" s="238" t="s">
        <v>105</v>
      </c>
      <c r="B122" s="207" t="s">
        <v>11</v>
      </c>
      <c r="C122" s="231">
        <f t="shared" si="54"/>
        <v>0</v>
      </c>
      <c r="D122" s="237">
        <f>SUMIFS('Potřeby Změna'!D$15:D$49,'Potřeby Změna'!$B$15:$B$49,$B122)</f>
        <v>0</v>
      </c>
      <c r="E122" s="237">
        <f>SUMIFS('Potřeby Změna'!E$15:E$49,'Potřeby Změna'!$B$15:$B$49,$B122)</f>
        <v>0</v>
      </c>
      <c r="F122" s="237">
        <f>SUMIFS('Potřeby Změna'!F$15:F$49,'Potřeby Změna'!$B$15:$B$49,$B122)</f>
        <v>0</v>
      </c>
      <c r="G122" s="237">
        <f>SUMIFS('Potřeby Změna'!G$15:G$49,'Potřeby Změna'!$B$15:$B$49,$B122)</f>
        <v>0</v>
      </c>
      <c r="H122" s="237">
        <f>SUMIFS('Potřeby Změna'!H$15:H$49,'Potřeby Změna'!$B$15:$B$49,$B122)</f>
        <v>0</v>
      </c>
      <c r="I122" s="237">
        <f>SUMIFS('Potřeby Změna'!I$15:I$49,'Potřeby Změna'!$B$15:$B$49,$B122)</f>
        <v>0</v>
      </c>
      <c r="J122" s="237">
        <f>SUMIFS('Potřeby Změna'!J$15:J$49,'Potřeby Změna'!$B$15:$B$49,$B122)</f>
        <v>0</v>
      </c>
      <c r="K122" s="237">
        <f>SUMIFS('Potřeby Změna'!K$15:K$49,'Potřeby Změna'!$B$15:$B$49,$B122)</f>
        <v>0</v>
      </c>
    </row>
    <row r="123" spans="1:11" ht="14.4" customHeight="1" x14ac:dyDescent="0.3">
      <c r="A123" s="238" t="s">
        <v>105</v>
      </c>
      <c r="B123" s="207" t="s">
        <v>12</v>
      </c>
      <c r="C123" s="231">
        <f t="shared" si="54"/>
        <v>0</v>
      </c>
      <c r="D123" s="237">
        <f>SUMIFS('Potřeby Změna'!D$15:D$49,'Potřeby Změna'!$B$15:$B$49,$B123)</f>
        <v>0</v>
      </c>
      <c r="E123" s="237">
        <f>SUMIFS('Potřeby Změna'!E$15:E$49,'Potřeby Změna'!$B$15:$B$49,$B123)</f>
        <v>0</v>
      </c>
      <c r="F123" s="237">
        <f>SUMIFS('Potřeby Změna'!F$15:F$49,'Potřeby Změna'!$B$15:$B$49,$B123)</f>
        <v>0</v>
      </c>
      <c r="G123" s="237">
        <f>SUMIFS('Potřeby Změna'!G$15:G$49,'Potřeby Změna'!$B$15:$B$49,$B123)</f>
        <v>0</v>
      </c>
      <c r="H123" s="237">
        <f>SUMIFS('Potřeby Změna'!H$15:H$49,'Potřeby Změna'!$B$15:$B$49,$B123)</f>
        <v>0</v>
      </c>
      <c r="I123" s="237">
        <f>SUMIFS('Potřeby Změna'!I$15:I$49,'Potřeby Změna'!$B$15:$B$49,$B123)</f>
        <v>0</v>
      </c>
      <c r="J123" s="237">
        <f>SUMIFS('Potřeby Změna'!J$15:J$49,'Potřeby Změna'!$B$15:$B$49,$B123)</f>
        <v>0</v>
      </c>
      <c r="K123" s="237">
        <f>SUMIFS('Potřeby Změna'!K$15:K$49,'Potřeby Změna'!$B$15:$B$49,$B123)</f>
        <v>0</v>
      </c>
    </row>
    <row r="124" spans="1:11" ht="14.4" customHeight="1" x14ac:dyDescent="0.3">
      <c r="A124" s="238" t="s">
        <v>105</v>
      </c>
      <c r="B124" s="207" t="s">
        <v>429</v>
      </c>
      <c r="C124" s="231">
        <f t="shared" si="54"/>
        <v>0</v>
      </c>
      <c r="D124" s="237">
        <f>SUMIFS('Potřeby Změna'!D$15:D$49,'Potřeby Změna'!$B$15:$B$49,$B124)</f>
        <v>0</v>
      </c>
      <c r="E124" s="237">
        <f>SUMIFS('Potřeby Změna'!E$15:E$49,'Potřeby Změna'!$B$15:$B$49,$B124)</f>
        <v>0</v>
      </c>
      <c r="F124" s="237">
        <f>SUMIFS('Potřeby Změna'!F$15:F$49,'Potřeby Změna'!$B$15:$B$49,$B124)</f>
        <v>0</v>
      </c>
      <c r="G124" s="237">
        <f>SUMIFS('Potřeby Změna'!G$15:G$49,'Potřeby Změna'!$B$15:$B$49,$B124)</f>
        <v>0</v>
      </c>
      <c r="H124" s="237">
        <f>SUMIFS('Potřeby Změna'!H$15:H$49,'Potřeby Změna'!$B$15:$B$49,$B124)</f>
        <v>0</v>
      </c>
      <c r="I124" s="237">
        <f>SUMIFS('Potřeby Změna'!I$15:I$49,'Potřeby Změna'!$B$15:$B$49,$B124)</f>
        <v>0</v>
      </c>
      <c r="J124" s="237">
        <f>SUMIFS('Potřeby Změna'!J$15:J$49,'Potřeby Změna'!$B$15:$B$49,$B124)</f>
        <v>0</v>
      </c>
      <c r="K124" s="237">
        <f>SUMIFS('Potřeby Změna'!K$15:K$49,'Potřeby Změna'!$B$15:$B$49,$B124)</f>
        <v>0</v>
      </c>
    </row>
    <row r="125" spans="1:11" ht="14.4" customHeight="1" x14ac:dyDescent="0.3">
      <c r="A125" s="238" t="s">
        <v>105</v>
      </c>
      <c r="B125" s="207" t="s">
        <v>13</v>
      </c>
      <c r="C125" s="231">
        <f t="shared" si="54"/>
        <v>0</v>
      </c>
      <c r="D125" s="237">
        <f>SUMIFS('Potřeby Změna'!D$15:D$49,'Potřeby Změna'!$B$15:$B$49,$B125)</f>
        <v>0</v>
      </c>
      <c r="E125" s="237">
        <f>SUMIFS('Potřeby Změna'!E$15:E$49,'Potřeby Změna'!$B$15:$B$49,$B125)</f>
        <v>0</v>
      </c>
      <c r="F125" s="237">
        <f>SUMIFS('Potřeby Změna'!F$15:F$49,'Potřeby Změna'!$B$15:$B$49,$B125)</f>
        <v>0</v>
      </c>
      <c r="G125" s="237">
        <f>SUMIFS('Potřeby Změna'!G$15:G$49,'Potřeby Změna'!$B$15:$B$49,$B125)</f>
        <v>0</v>
      </c>
      <c r="H125" s="237">
        <f>SUMIFS('Potřeby Změna'!H$15:H$49,'Potřeby Změna'!$B$15:$B$49,$B125)</f>
        <v>0</v>
      </c>
      <c r="I125" s="237">
        <f>SUMIFS('Potřeby Změna'!I$15:I$49,'Potřeby Změna'!$B$15:$B$49,$B125)</f>
        <v>0</v>
      </c>
      <c r="J125" s="237">
        <f>SUMIFS('Potřeby Změna'!J$15:J$49,'Potřeby Změna'!$B$15:$B$49,$B125)</f>
        <v>0</v>
      </c>
      <c r="K125" s="237">
        <f>SUMIFS('Potřeby Změna'!K$15:K$49,'Potřeby Změna'!$B$15:$B$49,$B125)</f>
        <v>0</v>
      </c>
    </row>
    <row r="126" spans="1:11" ht="14.4" customHeight="1" x14ac:dyDescent="0.3">
      <c r="A126" s="238" t="s">
        <v>105</v>
      </c>
      <c r="B126" s="207" t="s">
        <v>14</v>
      </c>
      <c r="C126" s="231">
        <f t="shared" si="54"/>
        <v>0</v>
      </c>
      <c r="D126" s="237">
        <f>SUMIFS('Potřeby Změna'!D$15:D$49,'Potřeby Změna'!$B$15:$B$49,$B126)</f>
        <v>0</v>
      </c>
      <c r="E126" s="237">
        <f>SUMIFS('Potřeby Změna'!E$15:E$49,'Potřeby Změna'!$B$15:$B$49,$B126)</f>
        <v>0</v>
      </c>
      <c r="F126" s="237">
        <f>SUMIFS('Potřeby Změna'!F$15:F$49,'Potřeby Změna'!$B$15:$B$49,$B126)</f>
        <v>0</v>
      </c>
      <c r="G126" s="237">
        <f>SUMIFS('Potřeby Změna'!G$15:G$49,'Potřeby Změna'!$B$15:$B$49,$B126)</f>
        <v>0</v>
      </c>
      <c r="H126" s="237">
        <f>SUMIFS('Potřeby Změna'!H$15:H$49,'Potřeby Změna'!$B$15:$B$49,$B126)</f>
        <v>0</v>
      </c>
      <c r="I126" s="237">
        <f>SUMIFS('Potřeby Změna'!I$15:I$49,'Potřeby Změna'!$B$15:$B$49,$B126)</f>
        <v>0</v>
      </c>
      <c r="J126" s="237">
        <f>SUMIFS('Potřeby Změna'!J$15:J$49,'Potřeby Změna'!$B$15:$B$49,$B126)</f>
        <v>0</v>
      </c>
      <c r="K126" s="237">
        <f>SUMIFS('Potřeby Změna'!K$15:K$49,'Potřeby Změna'!$B$15:$B$49,$B126)</f>
        <v>0</v>
      </c>
    </row>
    <row r="127" spans="1:11" ht="14.4" customHeight="1" x14ac:dyDescent="0.3">
      <c r="A127" s="238" t="s">
        <v>105</v>
      </c>
      <c r="B127" s="207" t="s">
        <v>430</v>
      </c>
      <c r="C127" s="231">
        <f t="shared" si="54"/>
        <v>0</v>
      </c>
      <c r="D127" s="237">
        <f>SUMIFS('Potřeby Změna'!D$15:D$49,'Potřeby Změna'!$B$15:$B$49,$B127)</f>
        <v>0</v>
      </c>
      <c r="E127" s="237">
        <f>SUMIFS('Potřeby Změna'!E$15:E$49,'Potřeby Změna'!$B$15:$B$49,$B127)</f>
        <v>0</v>
      </c>
      <c r="F127" s="237">
        <f>SUMIFS('Potřeby Změna'!F$15:F$49,'Potřeby Změna'!$B$15:$B$49,$B127)</f>
        <v>0</v>
      </c>
      <c r="G127" s="237">
        <f>SUMIFS('Potřeby Změna'!G$15:G$49,'Potřeby Změna'!$B$15:$B$49,$B127)</f>
        <v>0</v>
      </c>
      <c r="H127" s="237">
        <f>SUMIFS('Potřeby Změna'!H$15:H$49,'Potřeby Změna'!$B$15:$B$49,$B127)</f>
        <v>0</v>
      </c>
      <c r="I127" s="237">
        <f>SUMIFS('Potřeby Změna'!I$15:I$49,'Potřeby Změna'!$B$15:$B$49,$B127)</f>
        <v>0</v>
      </c>
      <c r="J127" s="237">
        <f>SUMIFS('Potřeby Změna'!J$15:J$49,'Potřeby Změna'!$B$15:$B$49,$B127)</f>
        <v>0</v>
      </c>
      <c r="K127" s="237">
        <f>SUMIFS('Potřeby Změna'!K$15:K$49,'Potřeby Změna'!$B$15:$B$49,$B127)</f>
        <v>0</v>
      </c>
    </row>
    <row r="128" spans="1:11" ht="14.4" customHeight="1" x14ac:dyDescent="0.3">
      <c r="A128" s="238" t="s">
        <v>105</v>
      </c>
      <c r="B128" s="207" t="s">
        <v>15</v>
      </c>
      <c r="C128" s="231">
        <f t="shared" si="54"/>
        <v>0</v>
      </c>
      <c r="D128" s="237">
        <f>SUMIFS('Potřeby Změna'!D$15:D$49,'Potřeby Změna'!$B$15:$B$49,$B128)</f>
        <v>0</v>
      </c>
      <c r="E128" s="237">
        <f>SUMIFS('Potřeby Změna'!E$15:E$49,'Potřeby Změna'!$B$15:$B$49,$B128)</f>
        <v>0</v>
      </c>
      <c r="F128" s="237">
        <f>SUMIFS('Potřeby Změna'!F$15:F$49,'Potřeby Změna'!$B$15:$B$49,$B128)</f>
        <v>0</v>
      </c>
      <c r="G128" s="237">
        <f>SUMIFS('Potřeby Změna'!G$15:G$49,'Potřeby Změna'!$B$15:$B$49,$B128)</f>
        <v>0</v>
      </c>
      <c r="H128" s="237">
        <f>SUMIFS('Potřeby Změna'!H$15:H$49,'Potřeby Změna'!$B$15:$B$49,$B128)</f>
        <v>0</v>
      </c>
      <c r="I128" s="237">
        <f>SUMIFS('Potřeby Změna'!I$15:I$49,'Potřeby Změna'!$B$15:$B$49,$B128)</f>
        <v>0</v>
      </c>
      <c r="J128" s="237">
        <f>SUMIFS('Potřeby Změna'!J$15:J$49,'Potřeby Změna'!$B$15:$B$49,$B128)</f>
        <v>0</v>
      </c>
      <c r="K128" s="237">
        <f>SUMIFS('Potřeby Změna'!K$15:K$49,'Potřeby Změna'!$B$15:$B$49,$B128)</f>
        <v>0</v>
      </c>
    </row>
    <row r="129" spans="1:11" ht="14.4" customHeight="1" x14ac:dyDescent="0.3">
      <c r="A129" s="238" t="s">
        <v>105</v>
      </c>
      <c r="B129" s="207" t="s">
        <v>16</v>
      </c>
      <c r="C129" s="231">
        <f t="shared" si="54"/>
        <v>0</v>
      </c>
      <c r="D129" s="237">
        <f>SUMIFS('Potřeby Změna'!D$15:D$49,'Potřeby Změna'!$B$15:$B$49,$B129)</f>
        <v>0</v>
      </c>
      <c r="E129" s="237">
        <f>SUMIFS('Potřeby Změna'!E$15:E$49,'Potřeby Změna'!$B$15:$B$49,$B129)</f>
        <v>0</v>
      </c>
      <c r="F129" s="237">
        <f>SUMIFS('Potřeby Změna'!F$15:F$49,'Potřeby Změna'!$B$15:$B$49,$B129)</f>
        <v>0</v>
      </c>
      <c r="G129" s="237">
        <f>SUMIFS('Potřeby Změna'!G$15:G$49,'Potřeby Změna'!$B$15:$B$49,$B129)</f>
        <v>0</v>
      </c>
      <c r="H129" s="237">
        <f>SUMIFS('Potřeby Změna'!H$15:H$49,'Potřeby Změna'!$B$15:$B$49,$B129)</f>
        <v>0</v>
      </c>
      <c r="I129" s="237">
        <f>SUMIFS('Potřeby Změna'!I$15:I$49,'Potřeby Změna'!$B$15:$B$49,$B129)</f>
        <v>0</v>
      </c>
      <c r="J129" s="237">
        <f>SUMIFS('Potřeby Změna'!J$15:J$49,'Potřeby Změna'!$B$15:$B$49,$B129)</f>
        <v>0</v>
      </c>
      <c r="K129" s="237">
        <f>SUMIFS('Potřeby Změna'!K$15:K$49,'Potřeby Změna'!$B$15:$B$49,$B129)</f>
        <v>0</v>
      </c>
    </row>
    <row r="130" spans="1:11" ht="14.4" customHeight="1" x14ac:dyDescent="0.3">
      <c r="A130" s="238" t="s">
        <v>105</v>
      </c>
      <c r="B130" s="207" t="s">
        <v>47</v>
      </c>
      <c r="C130" s="231">
        <f t="shared" si="54"/>
        <v>0</v>
      </c>
      <c r="D130" s="237">
        <f>SUMIFS('Potřeby Změna'!D$15:D$49,'Potřeby Změna'!$B$15:$B$49,$B130)</f>
        <v>0</v>
      </c>
      <c r="E130" s="237">
        <f>SUMIFS('Potřeby Změna'!E$15:E$49,'Potřeby Změna'!$B$15:$B$49,$B130)</f>
        <v>0</v>
      </c>
      <c r="F130" s="237">
        <f>SUMIFS('Potřeby Změna'!F$15:F$49,'Potřeby Změna'!$B$15:$B$49,$B130)</f>
        <v>0</v>
      </c>
      <c r="G130" s="237">
        <f>SUMIFS('Potřeby Změna'!G$15:G$49,'Potřeby Změna'!$B$15:$B$49,$B130)</f>
        <v>0</v>
      </c>
      <c r="H130" s="237">
        <f>SUMIFS('Potřeby Změna'!H$15:H$49,'Potřeby Změna'!$B$15:$B$49,$B130)</f>
        <v>0</v>
      </c>
      <c r="I130" s="237">
        <f>SUMIFS('Potřeby Změna'!I$15:I$49,'Potřeby Změna'!$B$15:$B$49,$B130)</f>
        <v>0</v>
      </c>
      <c r="J130" s="237">
        <f>SUMIFS('Potřeby Změna'!J$15:J$49,'Potřeby Změna'!$B$15:$B$49,$B130)</f>
        <v>0</v>
      </c>
      <c r="K130" s="237">
        <f>SUMIFS('Potřeby Změna'!K$15:K$49,'Potřeby Změna'!$B$15:$B$49,$B130)</f>
        <v>0</v>
      </c>
    </row>
    <row r="131" spans="1:11" ht="14.4" customHeight="1" x14ac:dyDescent="0.3">
      <c r="A131" s="238" t="s">
        <v>105</v>
      </c>
      <c r="B131" s="207" t="s">
        <v>17</v>
      </c>
      <c r="C131" s="231">
        <f t="shared" si="54"/>
        <v>0</v>
      </c>
      <c r="D131" s="237">
        <f>SUMIFS('Potřeby Změna'!D$15:D$49,'Potřeby Změna'!$B$15:$B$49,$B131)</f>
        <v>0</v>
      </c>
      <c r="E131" s="237">
        <f>SUMIFS('Potřeby Změna'!E$15:E$49,'Potřeby Změna'!$B$15:$B$49,$B131)</f>
        <v>0</v>
      </c>
      <c r="F131" s="237">
        <f>SUMIFS('Potřeby Změna'!F$15:F$49,'Potřeby Změna'!$B$15:$B$49,$B131)</f>
        <v>0</v>
      </c>
      <c r="G131" s="237">
        <f>SUMIFS('Potřeby Změna'!G$15:G$49,'Potřeby Změna'!$B$15:$B$49,$B131)</f>
        <v>0</v>
      </c>
      <c r="H131" s="237">
        <f>SUMIFS('Potřeby Změna'!H$15:H$49,'Potřeby Změna'!$B$15:$B$49,$B131)</f>
        <v>0</v>
      </c>
      <c r="I131" s="237">
        <f>SUMIFS('Potřeby Změna'!I$15:I$49,'Potřeby Změna'!$B$15:$B$49,$B131)</f>
        <v>0</v>
      </c>
      <c r="J131" s="237">
        <f>SUMIFS('Potřeby Změna'!J$15:J$49,'Potřeby Změna'!$B$15:$B$49,$B131)</f>
        <v>0</v>
      </c>
      <c r="K131" s="237">
        <f>SUMIFS('Potřeby Změna'!K$15:K$49,'Potřeby Změna'!$B$15:$B$49,$B131)</f>
        <v>0</v>
      </c>
    </row>
    <row r="132" spans="1:11" ht="14.4" customHeight="1" x14ac:dyDescent="0.3">
      <c r="A132" s="238" t="s">
        <v>105</v>
      </c>
      <c r="B132" s="207" t="s">
        <v>18</v>
      </c>
      <c r="C132" s="231">
        <f t="shared" si="54"/>
        <v>0</v>
      </c>
      <c r="D132" s="237">
        <f>SUMIFS('Potřeby Změna'!D$15:D$49,'Potřeby Změna'!$B$15:$B$49,$B132)</f>
        <v>0</v>
      </c>
      <c r="E132" s="237">
        <f>SUMIFS('Potřeby Změna'!E$15:E$49,'Potřeby Změna'!$B$15:$B$49,$B132)</f>
        <v>0</v>
      </c>
      <c r="F132" s="237">
        <f>SUMIFS('Potřeby Změna'!F$15:F$49,'Potřeby Změna'!$B$15:$B$49,$B132)</f>
        <v>0</v>
      </c>
      <c r="G132" s="237">
        <f>SUMIFS('Potřeby Změna'!G$15:G$49,'Potřeby Změna'!$B$15:$B$49,$B132)</f>
        <v>0</v>
      </c>
      <c r="H132" s="237">
        <f>SUMIFS('Potřeby Změna'!H$15:H$49,'Potřeby Změna'!$B$15:$B$49,$B132)</f>
        <v>0</v>
      </c>
      <c r="I132" s="237">
        <f>SUMIFS('Potřeby Změna'!I$15:I$49,'Potřeby Změna'!$B$15:$B$49,$B132)</f>
        <v>0</v>
      </c>
      <c r="J132" s="237">
        <f>SUMIFS('Potřeby Změna'!J$15:J$49,'Potřeby Změna'!$B$15:$B$49,$B132)</f>
        <v>0</v>
      </c>
      <c r="K132" s="237">
        <f>SUMIFS('Potřeby Změna'!K$15:K$49,'Potřeby Změna'!$B$15:$B$49,$B132)</f>
        <v>0</v>
      </c>
    </row>
    <row r="133" spans="1:11" ht="14.4" customHeight="1" x14ac:dyDescent="0.3">
      <c r="A133" s="238" t="s">
        <v>105</v>
      </c>
      <c r="B133" s="207" t="s">
        <v>19</v>
      </c>
      <c r="C133" s="231">
        <f t="shared" si="54"/>
        <v>0</v>
      </c>
      <c r="D133" s="237">
        <f>SUMIFS('Potřeby Změna'!D$15:D$49,'Potřeby Změna'!$B$15:$B$49,$B133)</f>
        <v>0</v>
      </c>
      <c r="E133" s="237">
        <f>SUMIFS('Potřeby Změna'!E$15:E$49,'Potřeby Změna'!$B$15:$B$49,$B133)</f>
        <v>0</v>
      </c>
      <c r="F133" s="237">
        <f>SUMIFS('Potřeby Změna'!F$15:F$49,'Potřeby Změna'!$B$15:$B$49,$B133)</f>
        <v>0</v>
      </c>
      <c r="G133" s="237">
        <f>SUMIFS('Potřeby Změna'!G$15:G$49,'Potřeby Změna'!$B$15:$B$49,$B133)</f>
        <v>0</v>
      </c>
      <c r="H133" s="237">
        <f>SUMIFS('Potřeby Změna'!H$15:H$49,'Potřeby Změna'!$B$15:$B$49,$B133)</f>
        <v>0</v>
      </c>
      <c r="I133" s="237">
        <f>SUMIFS('Potřeby Změna'!I$15:I$49,'Potřeby Změna'!$B$15:$B$49,$B133)</f>
        <v>0</v>
      </c>
      <c r="J133" s="237">
        <f>SUMIFS('Potřeby Změna'!J$15:J$49,'Potřeby Změna'!$B$15:$B$49,$B133)</f>
        <v>0</v>
      </c>
      <c r="K133" s="237">
        <f>SUMIFS('Potřeby Změna'!K$15:K$49,'Potřeby Změna'!$B$15:$B$49,$B133)</f>
        <v>0</v>
      </c>
    </row>
    <row r="134" spans="1:11" ht="14.4" customHeight="1" x14ac:dyDescent="0.3">
      <c r="A134" s="238" t="s">
        <v>105</v>
      </c>
      <c r="B134" s="207" t="s">
        <v>20</v>
      </c>
      <c r="C134" s="231">
        <f t="shared" si="54"/>
        <v>0</v>
      </c>
      <c r="D134" s="237">
        <f>SUMIFS('Potřeby Změna'!D$15:D$49,'Potřeby Změna'!$B$15:$B$49,$B134)</f>
        <v>0</v>
      </c>
      <c r="E134" s="237">
        <f>SUMIFS('Potřeby Změna'!E$15:E$49,'Potřeby Změna'!$B$15:$B$49,$B134)</f>
        <v>0</v>
      </c>
      <c r="F134" s="237">
        <f>SUMIFS('Potřeby Změna'!F$15:F$49,'Potřeby Změna'!$B$15:$B$49,$B134)</f>
        <v>0</v>
      </c>
      <c r="G134" s="237">
        <f>SUMIFS('Potřeby Změna'!G$15:G$49,'Potřeby Změna'!$B$15:$B$49,$B134)</f>
        <v>0</v>
      </c>
      <c r="H134" s="237">
        <f>SUMIFS('Potřeby Změna'!H$15:H$49,'Potřeby Změna'!$B$15:$B$49,$B134)</f>
        <v>0</v>
      </c>
      <c r="I134" s="237">
        <f>SUMIFS('Potřeby Změna'!I$15:I$49,'Potřeby Změna'!$B$15:$B$49,$B134)</f>
        <v>0</v>
      </c>
      <c r="J134" s="237">
        <f>SUMIFS('Potřeby Změna'!J$15:J$49,'Potřeby Změna'!$B$15:$B$49,$B134)</f>
        <v>0</v>
      </c>
      <c r="K134" s="237">
        <f>SUMIFS('Potřeby Změna'!K$15:K$49,'Potřeby Změna'!$B$15:$B$49,$B134)</f>
        <v>0</v>
      </c>
    </row>
    <row r="135" spans="1:11" ht="14.4" customHeight="1" x14ac:dyDescent="0.3">
      <c r="A135" s="238" t="s">
        <v>105</v>
      </c>
      <c r="B135" s="207" t="s">
        <v>48</v>
      </c>
      <c r="C135" s="231">
        <f t="shared" si="54"/>
        <v>0</v>
      </c>
      <c r="D135" s="237">
        <f>SUMIFS('Potřeby Změna'!D$15:D$49,'Potřeby Změna'!$B$15:$B$49,$B135)</f>
        <v>0</v>
      </c>
      <c r="E135" s="237">
        <f>SUMIFS('Potřeby Změna'!E$15:E$49,'Potřeby Změna'!$B$15:$B$49,$B135)</f>
        <v>0</v>
      </c>
      <c r="F135" s="237">
        <f>SUMIFS('Potřeby Změna'!F$15:F$49,'Potřeby Změna'!$B$15:$B$49,$B135)</f>
        <v>0</v>
      </c>
      <c r="G135" s="237">
        <f>SUMIFS('Potřeby Změna'!G$15:G$49,'Potřeby Změna'!$B$15:$B$49,$B135)</f>
        <v>0</v>
      </c>
      <c r="H135" s="237">
        <f>SUMIFS('Potřeby Změna'!H$15:H$49,'Potřeby Změna'!$B$15:$B$49,$B135)</f>
        <v>0</v>
      </c>
      <c r="I135" s="237">
        <f>SUMIFS('Potřeby Změna'!I$15:I$49,'Potřeby Změna'!$B$15:$B$49,$B135)</f>
        <v>0</v>
      </c>
      <c r="J135" s="237">
        <f>SUMIFS('Potřeby Změna'!J$15:J$49,'Potřeby Změna'!$B$15:$B$49,$B135)</f>
        <v>0</v>
      </c>
      <c r="K135" s="237">
        <f>SUMIFS('Potřeby Změna'!K$15:K$49,'Potřeby Změna'!$B$15:$B$49,$B135)</f>
        <v>0</v>
      </c>
    </row>
    <row r="136" spans="1:11" ht="14.4" customHeight="1" x14ac:dyDescent="0.3">
      <c r="A136" s="238" t="s">
        <v>105</v>
      </c>
      <c r="B136" s="207" t="s">
        <v>21</v>
      </c>
      <c r="C136" s="231">
        <f t="shared" si="54"/>
        <v>0</v>
      </c>
      <c r="D136" s="237">
        <f>SUMIFS('Potřeby Změna'!D$15:D$49,'Potřeby Změna'!$B$15:$B$49,$B136)</f>
        <v>0</v>
      </c>
      <c r="E136" s="237">
        <f>SUMIFS('Potřeby Změna'!E$15:E$49,'Potřeby Změna'!$B$15:$B$49,$B136)</f>
        <v>0</v>
      </c>
      <c r="F136" s="237">
        <f>SUMIFS('Potřeby Změna'!F$15:F$49,'Potřeby Změna'!$B$15:$B$49,$B136)</f>
        <v>0</v>
      </c>
      <c r="G136" s="237">
        <f>SUMIFS('Potřeby Změna'!G$15:G$49,'Potřeby Změna'!$B$15:$B$49,$B136)</f>
        <v>0</v>
      </c>
      <c r="H136" s="237">
        <f>SUMIFS('Potřeby Změna'!H$15:H$49,'Potřeby Změna'!$B$15:$B$49,$B136)</f>
        <v>0</v>
      </c>
      <c r="I136" s="237">
        <f>SUMIFS('Potřeby Změna'!I$15:I$49,'Potřeby Změna'!$B$15:$B$49,$B136)</f>
        <v>0</v>
      </c>
      <c r="J136" s="237">
        <f>SUMIFS('Potřeby Změna'!J$15:J$49,'Potřeby Změna'!$B$15:$B$49,$B136)</f>
        <v>0</v>
      </c>
      <c r="K136" s="237">
        <f>SUMIFS('Potřeby Změna'!K$15:K$49,'Potřeby Změna'!$B$15:$B$49,$B136)</f>
        <v>0</v>
      </c>
    </row>
    <row r="137" spans="1:11" ht="14.4" customHeight="1" x14ac:dyDescent="0.3">
      <c r="A137" s="239" t="s">
        <v>106</v>
      </c>
      <c r="B137" s="207" t="s">
        <v>22</v>
      </c>
      <c r="C137" s="231">
        <f t="shared" si="54"/>
        <v>0</v>
      </c>
      <c r="D137" s="237">
        <f>SUMIFS('Potřeby Změna'!D$15:D$49,'Potřeby Změna'!$B$15:$B$49,$B137)</f>
        <v>0</v>
      </c>
      <c r="E137" s="237">
        <f>SUMIFS('Potřeby Změna'!E$15:E$49,'Potřeby Změna'!$B$15:$B$49,$B137)</f>
        <v>0</v>
      </c>
      <c r="F137" s="237">
        <f>SUMIFS('Potřeby Změna'!F$15:F$49,'Potřeby Změna'!$B$15:$B$49,$B137)</f>
        <v>0</v>
      </c>
      <c r="G137" s="237">
        <f>SUMIFS('Potřeby Změna'!G$15:G$49,'Potřeby Změna'!$B$15:$B$49,$B137)</f>
        <v>0</v>
      </c>
      <c r="H137" s="237">
        <f>SUMIFS('Potřeby Změna'!H$15:H$49,'Potřeby Změna'!$B$15:$B$49,$B137)</f>
        <v>0</v>
      </c>
      <c r="I137" s="237">
        <f>SUMIFS('Potřeby Změna'!I$15:I$49,'Potřeby Změna'!$B$15:$B$49,$B137)</f>
        <v>0</v>
      </c>
      <c r="J137" s="237">
        <f>SUMIFS('Potřeby Změna'!J$15:J$49,'Potřeby Změna'!$B$15:$B$49,$B137)</f>
        <v>0</v>
      </c>
      <c r="K137" s="237">
        <f>SUMIFS('Potřeby Změna'!K$15:K$49,'Potřeby Změna'!$B$15:$B$49,$B137)</f>
        <v>0</v>
      </c>
    </row>
    <row r="138" spans="1:11" ht="14.4" customHeight="1" x14ac:dyDescent="0.3">
      <c r="A138" s="239" t="s">
        <v>106</v>
      </c>
      <c r="B138" s="207" t="s">
        <v>23</v>
      </c>
      <c r="C138" s="231">
        <f t="shared" si="54"/>
        <v>0</v>
      </c>
      <c r="D138" s="237">
        <f>SUMIFS('Potřeby Změna'!D$15:D$49,'Potřeby Změna'!$B$15:$B$49,$B138)</f>
        <v>0</v>
      </c>
      <c r="E138" s="237">
        <f>SUMIFS('Potřeby Změna'!E$15:E$49,'Potřeby Změna'!$B$15:$B$49,$B138)</f>
        <v>0</v>
      </c>
      <c r="F138" s="237">
        <f>SUMIFS('Potřeby Změna'!F$15:F$49,'Potřeby Změna'!$B$15:$B$49,$B138)</f>
        <v>0</v>
      </c>
      <c r="G138" s="237">
        <f>SUMIFS('Potřeby Změna'!G$15:G$49,'Potřeby Změna'!$B$15:$B$49,$B138)</f>
        <v>0</v>
      </c>
      <c r="H138" s="237">
        <f>SUMIFS('Potřeby Změna'!H$15:H$49,'Potřeby Změna'!$B$15:$B$49,$B138)</f>
        <v>0</v>
      </c>
      <c r="I138" s="237">
        <f>SUMIFS('Potřeby Změna'!I$15:I$49,'Potřeby Změna'!$B$15:$B$49,$B138)</f>
        <v>0</v>
      </c>
      <c r="J138" s="237">
        <f>SUMIFS('Potřeby Změna'!J$15:J$49,'Potřeby Změna'!$B$15:$B$49,$B138)</f>
        <v>0</v>
      </c>
      <c r="K138" s="237">
        <f>SUMIFS('Potřeby Změna'!K$15:K$49,'Potřeby Změna'!$B$15:$B$49,$B138)</f>
        <v>0</v>
      </c>
    </row>
    <row r="139" spans="1:11" ht="14.4" customHeight="1" x14ac:dyDescent="0.3">
      <c r="A139" s="239" t="s">
        <v>106</v>
      </c>
      <c r="B139" s="207" t="s">
        <v>24</v>
      </c>
      <c r="C139" s="231">
        <f t="shared" si="54"/>
        <v>0</v>
      </c>
      <c r="D139" s="237">
        <f>SUMIFS('Potřeby Změna'!D$15:D$49,'Potřeby Změna'!$B$15:$B$49,$B139)</f>
        <v>0</v>
      </c>
      <c r="E139" s="237">
        <f>SUMIFS('Potřeby Změna'!E$15:E$49,'Potřeby Změna'!$B$15:$B$49,$B139)</f>
        <v>0</v>
      </c>
      <c r="F139" s="237">
        <f>SUMIFS('Potřeby Změna'!F$15:F$49,'Potřeby Změna'!$B$15:$B$49,$B139)</f>
        <v>0</v>
      </c>
      <c r="G139" s="237">
        <f>SUMIFS('Potřeby Změna'!G$15:G$49,'Potřeby Změna'!$B$15:$B$49,$B139)</f>
        <v>0</v>
      </c>
      <c r="H139" s="237">
        <f>SUMIFS('Potřeby Změna'!H$15:H$49,'Potřeby Změna'!$B$15:$B$49,$B139)</f>
        <v>0</v>
      </c>
      <c r="I139" s="237">
        <f>SUMIFS('Potřeby Změna'!I$15:I$49,'Potřeby Změna'!$B$15:$B$49,$B139)</f>
        <v>0</v>
      </c>
      <c r="J139" s="237">
        <f>SUMIFS('Potřeby Změna'!J$15:J$49,'Potřeby Změna'!$B$15:$B$49,$B139)</f>
        <v>0</v>
      </c>
      <c r="K139" s="237">
        <f>SUMIFS('Potřeby Změna'!K$15:K$49,'Potřeby Změna'!$B$15:$B$49,$B139)</f>
        <v>0</v>
      </c>
    </row>
    <row r="140" spans="1:11" ht="14.4" customHeight="1" x14ac:dyDescent="0.3">
      <c r="A140" s="239" t="s">
        <v>106</v>
      </c>
      <c r="B140" s="207" t="s">
        <v>25</v>
      </c>
      <c r="C140" s="231">
        <f t="shared" si="54"/>
        <v>0</v>
      </c>
      <c r="D140" s="237">
        <f>SUMIFS('Potřeby Změna'!D$15:D$49,'Potřeby Změna'!$B$15:$B$49,$B140)</f>
        <v>0</v>
      </c>
      <c r="E140" s="237">
        <f>SUMIFS('Potřeby Změna'!E$15:E$49,'Potřeby Změna'!$B$15:$B$49,$B140)</f>
        <v>0</v>
      </c>
      <c r="F140" s="237">
        <f>SUMIFS('Potřeby Změna'!F$15:F$49,'Potřeby Změna'!$B$15:$B$49,$B140)</f>
        <v>0</v>
      </c>
      <c r="G140" s="237">
        <f>SUMIFS('Potřeby Změna'!G$15:G$49,'Potřeby Změna'!$B$15:$B$49,$B140)</f>
        <v>0</v>
      </c>
      <c r="H140" s="237">
        <f>SUMIFS('Potřeby Změna'!H$15:H$49,'Potřeby Změna'!$B$15:$B$49,$B140)</f>
        <v>0</v>
      </c>
      <c r="I140" s="237">
        <f>SUMIFS('Potřeby Změna'!I$15:I$49,'Potřeby Změna'!$B$15:$B$49,$B140)</f>
        <v>0</v>
      </c>
      <c r="J140" s="237">
        <f>SUMIFS('Potřeby Změna'!J$15:J$49,'Potřeby Změna'!$B$15:$B$49,$B140)</f>
        <v>0</v>
      </c>
      <c r="K140" s="237">
        <f>SUMIFS('Potřeby Změna'!K$15:K$49,'Potřeby Změna'!$B$15:$B$49,$B140)</f>
        <v>0</v>
      </c>
    </row>
    <row r="141" spans="1:11" ht="14.4" customHeight="1" x14ac:dyDescent="0.3">
      <c r="A141" s="239" t="s">
        <v>106</v>
      </c>
      <c r="B141" s="207" t="s">
        <v>26</v>
      </c>
      <c r="C141" s="231">
        <f t="shared" si="54"/>
        <v>0</v>
      </c>
      <c r="D141" s="237">
        <f>SUMIFS('Potřeby Změna'!D$15:D$49,'Potřeby Změna'!$B$15:$B$49,$B141)</f>
        <v>0</v>
      </c>
      <c r="E141" s="237">
        <f>SUMIFS('Potřeby Změna'!E$15:E$49,'Potřeby Změna'!$B$15:$B$49,$B141)</f>
        <v>0</v>
      </c>
      <c r="F141" s="237">
        <f>SUMIFS('Potřeby Změna'!F$15:F$49,'Potřeby Změna'!$B$15:$B$49,$B141)</f>
        <v>0</v>
      </c>
      <c r="G141" s="237">
        <f>SUMIFS('Potřeby Změna'!G$15:G$49,'Potřeby Změna'!$B$15:$B$49,$B141)</f>
        <v>0</v>
      </c>
      <c r="H141" s="237">
        <f>SUMIFS('Potřeby Změna'!H$15:H$49,'Potřeby Změna'!$B$15:$B$49,$B141)</f>
        <v>0</v>
      </c>
      <c r="I141" s="237">
        <f>SUMIFS('Potřeby Změna'!I$15:I$49,'Potřeby Změna'!$B$15:$B$49,$B141)</f>
        <v>0</v>
      </c>
      <c r="J141" s="237">
        <f>SUMIFS('Potřeby Změna'!J$15:J$49,'Potřeby Změna'!$B$15:$B$49,$B141)</f>
        <v>0</v>
      </c>
      <c r="K141" s="237">
        <f>SUMIFS('Potřeby Změna'!K$15:K$49,'Potřeby Změna'!$B$15:$B$49,$B141)</f>
        <v>0</v>
      </c>
    </row>
    <row r="142" spans="1:11" ht="14.4" customHeight="1" x14ac:dyDescent="0.3">
      <c r="A142" s="239" t="s">
        <v>106</v>
      </c>
      <c r="B142" s="207" t="s">
        <v>27</v>
      </c>
      <c r="C142" s="231">
        <f t="shared" si="54"/>
        <v>0</v>
      </c>
      <c r="D142" s="237">
        <f>SUMIFS('Potřeby Změna'!D$15:D$49,'Potřeby Změna'!$B$15:$B$49,$B142)</f>
        <v>0</v>
      </c>
      <c r="E142" s="237">
        <f>SUMIFS('Potřeby Změna'!E$15:E$49,'Potřeby Změna'!$B$15:$B$49,$B142)</f>
        <v>0</v>
      </c>
      <c r="F142" s="237">
        <f>SUMIFS('Potřeby Změna'!F$15:F$49,'Potřeby Změna'!$B$15:$B$49,$B142)</f>
        <v>0</v>
      </c>
      <c r="G142" s="237">
        <f>SUMIFS('Potřeby Změna'!G$15:G$49,'Potřeby Změna'!$B$15:$B$49,$B142)</f>
        <v>0</v>
      </c>
      <c r="H142" s="237">
        <f>SUMIFS('Potřeby Změna'!H$15:H$49,'Potřeby Změna'!$B$15:$B$49,$B142)</f>
        <v>0</v>
      </c>
      <c r="I142" s="237">
        <f>SUMIFS('Potřeby Změna'!I$15:I$49,'Potřeby Změna'!$B$15:$B$49,$B142)</f>
        <v>0</v>
      </c>
      <c r="J142" s="237">
        <f>SUMIFS('Potřeby Změna'!J$15:J$49,'Potřeby Změna'!$B$15:$B$49,$B142)</f>
        <v>0</v>
      </c>
      <c r="K142" s="237">
        <f>SUMIFS('Potřeby Změna'!K$15:K$49,'Potřeby Změna'!$B$15:$B$49,$B142)</f>
        <v>0</v>
      </c>
    </row>
    <row r="143" spans="1:11" ht="14.4" customHeight="1" x14ac:dyDescent="0.3">
      <c r="A143" s="239" t="s">
        <v>106</v>
      </c>
      <c r="B143" s="207" t="s">
        <v>28</v>
      </c>
      <c r="C143" s="231">
        <f t="shared" si="54"/>
        <v>0</v>
      </c>
      <c r="D143" s="237">
        <f>SUMIFS('Potřeby Změna'!D$15:D$49,'Potřeby Změna'!$B$15:$B$49,$B143)</f>
        <v>0</v>
      </c>
      <c r="E143" s="237">
        <f>SUMIFS('Potřeby Změna'!E$15:E$49,'Potřeby Změna'!$B$15:$B$49,$B143)</f>
        <v>0</v>
      </c>
      <c r="F143" s="237">
        <f>SUMIFS('Potřeby Změna'!F$15:F$49,'Potřeby Změna'!$B$15:$B$49,$B143)</f>
        <v>0</v>
      </c>
      <c r="G143" s="237">
        <f>SUMIFS('Potřeby Změna'!G$15:G$49,'Potřeby Změna'!$B$15:$B$49,$B143)</f>
        <v>0</v>
      </c>
      <c r="H143" s="237">
        <f>SUMIFS('Potřeby Změna'!H$15:H$49,'Potřeby Změna'!$B$15:$B$49,$B143)</f>
        <v>0</v>
      </c>
      <c r="I143" s="237">
        <f>SUMIFS('Potřeby Změna'!I$15:I$49,'Potřeby Změna'!$B$15:$B$49,$B143)</f>
        <v>0</v>
      </c>
      <c r="J143" s="237">
        <f>SUMIFS('Potřeby Změna'!J$15:J$49,'Potřeby Změna'!$B$15:$B$49,$B143)</f>
        <v>0</v>
      </c>
      <c r="K143" s="237">
        <f>SUMIFS('Potřeby Změna'!K$15:K$49,'Potřeby Změna'!$B$15:$B$49,$B143)</f>
        <v>0</v>
      </c>
    </row>
    <row r="144" spans="1:11" ht="14.4" customHeight="1" x14ac:dyDescent="0.3">
      <c r="A144" s="239" t="s">
        <v>106</v>
      </c>
      <c r="B144" s="207" t="s">
        <v>29</v>
      </c>
      <c r="C144" s="231">
        <f t="shared" si="54"/>
        <v>0</v>
      </c>
      <c r="D144" s="237">
        <f>SUMIFS('Potřeby Změna'!D$15:D$49,'Potřeby Změna'!$B$15:$B$49,$B144)</f>
        <v>0</v>
      </c>
      <c r="E144" s="237">
        <f>SUMIFS('Potřeby Změna'!E$15:E$49,'Potřeby Změna'!$B$15:$B$49,$B144)</f>
        <v>0</v>
      </c>
      <c r="F144" s="237">
        <f>SUMIFS('Potřeby Změna'!F$15:F$49,'Potřeby Změna'!$B$15:$B$49,$B144)</f>
        <v>0</v>
      </c>
      <c r="G144" s="237">
        <f>SUMIFS('Potřeby Změna'!G$15:G$49,'Potřeby Změna'!$B$15:$B$49,$B144)</f>
        <v>0</v>
      </c>
      <c r="H144" s="237">
        <f>SUMIFS('Potřeby Změna'!H$15:H$49,'Potřeby Změna'!$B$15:$B$49,$B144)</f>
        <v>0</v>
      </c>
      <c r="I144" s="237">
        <f>SUMIFS('Potřeby Změna'!I$15:I$49,'Potřeby Změna'!$B$15:$B$49,$B144)</f>
        <v>0</v>
      </c>
      <c r="J144" s="237">
        <f>SUMIFS('Potřeby Změna'!J$15:J$49,'Potřeby Změna'!$B$15:$B$49,$B144)</f>
        <v>0</v>
      </c>
      <c r="K144" s="237">
        <f>SUMIFS('Potřeby Změna'!K$15:K$49,'Potřeby Změna'!$B$15:$B$49,$B144)</f>
        <v>0</v>
      </c>
    </row>
    <row r="145" spans="1:11" ht="14.4" customHeight="1" x14ac:dyDescent="0.3">
      <c r="A145" s="239" t="s">
        <v>106</v>
      </c>
      <c r="B145" s="207" t="s">
        <v>30</v>
      </c>
      <c r="C145" s="231">
        <f t="shared" si="54"/>
        <v>0</v>
      </c>
      <c r="D145" s="237">
        <f>SUMIFS('Potřeby Změna'!D$15:D$49,'Potřeby Změna'!$B$15:$B$49,$B145)</f>
        <v>0</v>
      </c>
      <c r="E145" s="237">
        <f>SUMIFS('Potřeby Změna'!E$15:E$49,'Potřeby Změna'!$B$15:$B$49,$B145)</f>
        <v>0</v>
      </c>
      <c r="F145" s="237">
        <f>SUMIFS('Potřeby Změna'!F$15:F$49,'Potřeby Změna'!$B$15:$B$49,$B145)</f>
        <v>0</v>
      </c>
      <c r="G145" s="237">
        <f>SUMIFS('Potřeby Změna'!G$15:G$49,'Potřeby Změna'!$B$15:$B$49,$B145)</f>
        <v>0</v>
      </c>
      <c r="H145" s="237">
        <f>SUMIFS('Potřeby Změna'!H$15:H$49,'Potřeby Změna'!$B$15:$B$49,$B145)</f>
        <v>0</v>
      </c>
      <c r="I145" s="237">
        <f>SUMIFS('Potřeby Změna'!I$15:I$49,'Potřeby Změna'!$B$15:$B$49,$B145)</f>
        <v>0</v>
      </c>
      <c r="J145" s="237">
        <f>SUMIFS('Potřeby Změna'!J$15:J$49,'Potřeby Změna'!$B$15:$B$49,$B145)</f>
        <v>0</v>
      </c>
      <c r="K145" s="237">
        <f>SUMIFS('Potřeby Změna'!K$15:K$49,'Potřeby Změna'!$B$15:$B$49,$B145)</f>
        <v>0</v>
      </c>
    </row>
    <row r="146" spans="1:11" ht="14.4" customHeight="1" x14ac:dyDescent="0.3">
      <c r="A146" s="239" t="s">
        <v>106</v>
      </c>
      <c r="B146" s="207" t="s">
        <v>31</v>
      </c>
      <c r="C146" s="231">
        <f t="shared" si="54"/>
        <v>0</v>
      </c>
      <c r="D146" s="237">
        <f>SUMIFS('Potřeby Změna'!D$15:D$49,'Potřeby Změna'!$B$15:$B$49,$B146)</f>
        <v>0</v>
      </c>
      <c r="E146" s="237">
        <f>SUMIFS('Potřeby Změna'!E$15:E$49,'Potřeby Změna'!$B$15:$B$49,$B146)</f>
        <v>0</v>
      </c>
      <c r="F146" s="237">
        <f>SUMIFS('Potřeby Změna'!F$15:F$49,'Potřeby Změna'!$B$15:$B$49,$B146)</f>
        <v>0</v>
      </c>
      <c r="G146" s="237">
        <f>SUMIFS('Potřeby Změna'!G$15:G$49,'Potřeby Změna'!$B$15:$B$49,$B146)</f>
        <v>0</v>
      </c>
      <c r="H146" s="237">
        <f>SUMIFS('Potřeby Změna'!H$15:H$49,'Potřeby Změna'!$B$15:$B$49,$B146)</f>
        <v>0</v>
      </c>
      <c r="I146" s="237">
        <f>SUMIFS('Potřeby Změna'!I$15:I$49,'Potřeby Změna'!$B$15:$B$49,$B146)</f>
        <v>0</v>
      </c>
      <c r="J146" s="237">
        <f>SUMIFS('Potřeby Změna'!J$15:J$49,'Potřeby Změna'!$B$15:$B$49,$B146)</f>
        <v>0</v>
      </c>
      <c r="K146" s="237">
        <f>SUMIFS('Potřeby Změna'!K$15:K$49,'Potřeby Změna'!$B$15:$B$49,$B146)</f>
        <v>0</v>
      </c>
    </row>
    <row r="147" spans="1:11" ht="14.4" customHeight="1" x14ac:dyDescent="0.3">
      <c r="A147" s="239" t="s">
        <v>106</v>
      </c>
      <c r="B147" s="207" t="s">
        <v>32</v>
      </c>
      <c r="C147" s="231">
        <f t="shared" si="54"/>
        <v>0</v>
      </c>
      <c r="D147" s="237">
        <f>SUMIFS('Potřeby Změna'!D$15:D$49,'Potřeby Změna'!$B$15:$B$49,$B147)</f>
        <v>0</v>
      </c>
      <c r="E147" s="237">
        <f>SUMIFS('Potřeby Změna'!E$15:E$49,'Potřeby Změna'!$B$15:$B$49,$B147)</f>
        <v>0</v>
      </c>
      <c r="F147" s="237">
        <f>SUMIFS('Potřeby Změna'!F$15:F$49,'Potřeby Změna'!$B$15:$B$49,$B147)</f>
        <v>0</v>
      </c>
      <c r="G147" s="237">
        <f>SUMIFS('Potřeby Změna'!G$15:G$49,'Potřeby Změna'!$B$15:$B$49,$B147)</f>
        <v>0</v>
      </c>
      <c r="H147" s="237">
        <f>SUMIFS('Potřeby Změna'!H$15:H$49,'Potřeby Změna'!$B$15:$B$49,$B147)</f>
        <v>0</v>
      </c>
      <c r="I147" s="237">
        <f>SUMIFS('Potřeby Změna'!I$15:I$49,'Potřeby Změna'!$B$15:$B$49,$B147)</f>
        <v>0</v>
      </c>
      <c r="J147" s="237">
        <f>SUMIFS('Potřeby Změna'!J$15:J$49,'Potřeby Změna'!$B$15:$B$49,$B147)</f>
        <v>0</v>
      </c>
      <c r="K147" s="237">
        <f>SUMIFS('Potřeby Změna'!K$15:K$49,'Potřeby Změna'!$B$15:$B$49,$B147)</f>
        <v>0</v>
      </c>
    </row>
    <row r="148" spans="1:11" ht="14.4" customHeight="1" x14ac:dyDescent="0.3">
      <c r="A148" s="239" t="s">
        <v>106</v>
      </c>
      <c r="B148" s="207" t="s">
        <v>33</v>
      </c>
      <c r="C148" s="231">
        <f t="shared" si="54"/>
        <v>0</v>
      </c>
      <c r="D148" s="237">
        <f>SUMIFS('Potřeby Změna'!D$15:D$49,'Potřeby Změna'!$B$15:$B$49,$B148)</f>
        <v>0</v>
      </c>
      <c r="E148" s="237">
        <f>SUMIFS('Potřeby Změna'!E$15:E$49,'Potřeby Změna'!$B$15:$B$49,$B148)</f>
        <v>0</v>
      </c>
      <c r="F148" s="237">
        <f>SUMIFS('Potřeby Změna'!F$15:F$49,'Potřeby Změna'!$B$15:$B$49,$B148)</f>
        <v>0</v>
      </c>
      <c r="G148" s="237">
        <f>SUMIFS('Potřeby Změna'!G$15:G$49,'Potřeby Změna'!$B$15:$B$49,$B148)</f>
        <v>0</v>
      </c>
      <c r="H148" s="237">
        <f>SUMIFS('Potřeby Změna'!H$15:H$49,'Potřeby Změna'!$B$15:$B$49,$B148)</f>
        <v>0</v>
      </c>
      <c r="I148" s="237">
        <f>SUMIFS('Potřeby Změna'!I$15:I$49,'Potřeby Změna'!$B$15:$B$49,$B148)</f>
        <v>0</v>
      </c>
      <c r="J148" s="237">
        <f>SUMIFS('Potřeby Změna'!J$15:J$49,'Potřeby Změna'!$B$15:$B$49,$B148)</f>
        <v>0</v>
      </c>
      <c r="K148" s="237">
        <f>SUMIFS('Potřeby Změna'!K$15:K$49,'Potřeby Změna'!$B$15:$B$49,$B148)</f>
        <v>0</v>
      </c>
    </row>
    <row r="149" spans="1:11" ht="14.4" customHeight="1" x14ac:dyDescent="0.3">
      <c r="A149" s="239" t="s">
        <v>106</v>
      </c>
      <c r="B149" s="207" t="s">
        <v>34</v>
      </c>
      <c r="C149" s="231">
        <f t="shared" si="54"/>
        <v>0</v>
      </c>
      <c r="D149" s="237">
        <f>SUMIFS('Potřeby Změna'!D$15:D$49,'Potřeby Změna'!$B$15:$B$49,$B149)</f>
        <v>0</v>
      </c>
      <c r="E149" s="237">
        <f>SUMIFS('Potřeby Změna'!E$15:E$49,'Potřeby Změna'!$B$15:$B$49,$B149)</f>
        <v>0</v>
      </c>
      <c r="F149" s="237">
        <f>SUMIFS('Potřeby Změna'!F$15:F$49,'Potřeby Změna'!$B$15:$B$49,$B149)</f>
        <v>0</v>
      </c>
      <c r="G149" s="237">
        <f>SUMIFS('Potřeby Změna'!G$15:G$49,'Potřeby Změna'!$B$15:$B$49,$B149)</f>
        <v>0</v>
      </c>
      <c r="H149" s="237">
        <f>SUMIFS('Potřeby Změna'!H$15:H$49,'Potřeby Změna'!$B$15:$B$49,$B149)</f>
        <v>0</v>
      </c>
      <c r="I149" s="237">
        <f>SUMIFS('Potřeby Změna'!I$15:I$49,'Potřeby Změna'!$B$15:$B$49,$B149)</f>
        <v>0</v>
      </c>
      <c r="J149" s="237">
        <f>SUMIFS('Potřeby Změna'!J$15:J$49,'Potřeby Změna'!$B$15:$B$49,$B149)</f>
        <v>0</v>
      </c>
      <c r="K149" s="237">
        <f>SUMIFS('Potřeby Změna'!K$15:K$49,'Potřeby Změna'!$B$15:$B$49,$B149)</f>
        <v>0</v>
      </c>
    </row>
    <row r="150" spans="1:11" ht="14.4" customHeight="1" x14ac:dyDescent="0.3">
      <c r="A150" s="239" t="s">
        <v>106</v>
      </c>
      <c r="B150" s="207" t="s">
        <v>35</v>
      </c>
      <c r="C150" s="231">
        <f t="shared" si="54"/>
        <v>0</v>
      </c>
      <c r="D150" s="237">
        <f>SUMIFS('Potřeby Změna'!D$15:D$49,'Potřeby Změna'!$B$15:$B$49,$B150)</f>
        <v>0</v>
      </c>
      <c r="E150" s="237">
        <f>SUMIFS('Potřeby Změna'!E$15:E$49,'Potřeby Změna'!$B$15:$B$49,$B150)</f>
        <v>0</v>
      </c>
      <c r="F150" s="237">
        <f>SUMIFS('Potřeby Změna'!F$15:F$49,'Potřeby Změna'!$B$15:$B$49,$B150)</f>
        <v>0</v>
      </c>
      <c r="G150" s="237">
        <f>SUMIFS('Potřeby Změna'!G$15:G$49,'Potřeby Změna'!$B$15:$B$49,$B150)</f>
        <v>0</v>
      </c>
      <c r="H150" s="237">
        <f>SUMIFS('Potřeby Změna'!H$15:H$49,'Potřeby Změna'!$B$15:$B$49,$B150)</f>
        <v>0</v>
      </c>
      <c r="I150" s="237">
        <f>SUMIFS('Potřeby Změna'!I$15:I$49,'Potřeby Změna'!$B$15:$B$49,$B150)</f>
        <v>0</v>
      </c>
      <c r="J150" s="237">
        <f>SUMIFS('Potřeby Změna'!J$15:J$49,'Potřeby Změna'!$B$15:$B$49,$B150)</f>
        <v>0</v>
      </c>
      <c r="K150" s="237">
        <f>SUMIFS('Potřeby Změna'!K$15:K$49,'Potřeby Změna'!$B$15:$B$49,$B150)</f>
        <v>0</v>
      </c>
    </row>
    <row r="151" spans="1:11" ht="14.4" customHeight="1" x14ac:dyDescent="0.3">
      <c r="A151" s="239" t="s">
        <v>106</v>
      </c>
      <c r="B151" s="207" t="s">
        <v>36</v>
      </c>
      <c r="C151" s="231">
        <f t="shared" si="54"/>
        <v>0</v>
      </c>
      <c r="D151" s="237">
        <f>SUMIFS('Potřeby Změna'!D$15:D$49,'Potřeby Změna'!$B$15:$B$49,$B151)</f>
        <v>0</v>
      </c>
      <c r="E151" s="237">
        <f>SUMIFS('Potřeby Změna'!E$15:E$49,'Potřeby Změna'!$B$15:$B$49,$B151)</f>
        <v>0</v>
      </c>
      <c r="F151" s="237">
        <f>SUMIFS('Potřeby Změna'!F$15:F$49,'Potřeby Změna'!$B$15:$B$49,$B151)</f>
        <v>0</v>
      </c>
      <c r="G151" s="237">
        <f>SUMIFS('Potřeby Změna'!G$15:G$49,'Potřeby Změna'!$B$15:$B$49,$B151)</f>
        <v>0</v>
      </c>
      <c r="H151" s="237">
        <f>SUMIFS('Potřeby Změna'!H$15:H$49,'Potřeby Změna'!$B$15:$B$49,$B151)</f>
        <v>0</v>
      </c>
      <c r="I151" s="237">
        <f>SUMIFS('Potřeby Změna'!I$15:I$49,'Potřeby Změna'!$B$15:$B$49,$B151)</f>
        <v>0</v>
      </c>
      <c r="J151" s="237">
        <f>SUMIFS('Potřeby Změna'!J$15:J$49,'Potřeby Změna'!$B$15:$B$49,$B151)</f>
        <v>0</v>
      </c>
      <c r="K151" s="237">
        <f>SUMIFS('Potřeby Změna'!K$15:K$49,'Potřeby Změna'!$B$15:$B$49,$B151)</f>
        <v>0</v>
      </c>
    </row>
    <row r="152" spans="1:11" ht="14.4" customHeight="1" x14ac:dyDescent="0.3">
      <c r="A152" s="239" t="s">
        <v>106</v>
      </c>
      <c r="B152" s="207" t="s">
        <v>37</v>
      </c>
      <c r="C152" s="231">
        <f t="shared" si="54"/>
        <v>0</v>
      </c>
      <c r="D152" s="237">
        <f>SUMIFS('Potřeby Změna'!D$15:D$49,'Potřeby Změna'!$B$15:$B$49,$B152)</f>
        <v>0</v>
      </c>
      <c r="E152" s="237">
        <f>SUMIFS('Potřeby Změna'!E$15:E$49,'Potřeby Změna'!$B$15:$B$49,$B152)</f>
        <v>0</v>
      </c>
      <c r="F152" s="237">
        <f>SUMIFS('Potřeby Změna'!F$15:F$49,'Potřeby Změna'!$B$15:$B$49,$B152)</f>
        <v>0</v>
      </c>
      <c r="G152" s="237">
        <f>SUMIFS('Potřeby Změna'!G$15:G$49,'Potřeby Změna'!$B$15:$B$49,$B152)</f>
        <v>0</v>
      </c>
      <c r="H152" s="237">
        <f>SUMIFS('Potřeby Změna'!H$15:H$49,'Potřeby Změna'!$B$15:$B$49,$B152)</f>
        <v>0</v>
      </c>
      <c r="I152" s="237">
        <f>SUMIFS('Potřeby Změna'!I$15:I$49,'Potřeby Změna'!$B$15:$B$49,$B152)</f>
        <v>0</v>
      </c>
      <c r="J152" s="237">
        <f>SUMIFS('Potřeby Změna'!J$15:J$49,'Potřeby Změna'!$B$15:$B$49,$B152)</f>
        <v>0</v>
      </c>
      <c r="K152" s="237">
        <f>SUMIFS('Potřeby Změna'!K$15:K$49,'Potřeby Změna'!$B$15:$B$49,$B152)</f>
        <v>0</v>
      </c>
    </row>
    <row r="153" spans="1:11" ht="14.4" customHeight="1" x14ac:dyDescent="0.3">
      <c r="A153" s="239" t="s">
        <v>106</v>
      </c>
      <c r="B153" s="207" t="s">
        <v>38</v>
      </c>
      <c r="C153" s="231">
        <f t="shared" si="54"/>
        <v>0</v>
      </c>
      <c r="D153" s="237">
        <f>SUMIFS('Potřeby Změna'!D$15:D$49,'Potřeby Změna'!$B$15:$B$49,$B153)</f>
        <v>0</v>
      </c>
      <c r="E153" s="237">
        <f>SUMIFS('Potřeby Změna'!E$15:E$49,'Potřeby Změna'!$B$15:$B$49,$B153)</f>
        <v>0</v>
      </c>
      <c r="F153" s="237">
        <f>SUMIFS('Potřeby Změna'!F$15:F$49,'Potřeby Změna'!$B$15:$B$49,$B153)</f>
        <v>0</v>
      </c>
      <c r="G153" s="237">
        <f>SUMIFS('Potřeby Změna'!G$15:G$49,'Potřeby Změna'!$B$15:$B$49,$B153)</f>
        <v>0</v>
      </c>
      <c r="H153" s="237">
        <f>SUMIFS('Potřeby Změna'!H$15:H$49,'Potřeby Změna'!$B$15:$B$49,$B153)</f>
        <v>0</v>
      </c>
      <c r="I153" s="237">
        <f>SUMIFS('Potřeby Změna'!I$15:I$49,'Potřeby Změna'!$B$15:$B$49,$B153)</f>
        <v>0</v>
      </c>
      <c r="J153" s="237">
        <f>SUMIFS('Potřeby Změna'!J$15:J$49,'Potřeby Změna'!$B$15:$B$49,$B153)</f>
        <v>0</v>
      </c>
      <c r="K153" s="237">
        <f>SUMIFS('Potřeby Změna'!K$15:K$49,'Potřeby Změna'!$B$15:$B$49,$B153)</f>
        <v>0</v>
      </c>
    </row>
    <row r="154" spans="1:11" ht="14.4" customHeight="1" x14ac:dyDescent="0.3">
      <c r="A154" s="239" t="s">
        <v>106</v>
      </c>
      <c r="B154" s="207" t="s">
        <v>39</v>
      </c>
      <c r="C154" s="231">
        <f t="shared" si="54"/>
        <v>0</v>
      </c>
      <c r="D154" s="237">
        <f>SUMIFS('Potřeby Změna'!D$15:D$49,'Potřeby Změna'!$B$15:$B$49,$B154)</f>
        <v>0</v>
      </c>
      <c r="E154" s="237">
        <f>SUMIFS('Potřeby Změna'!E$15:E$49,'Potřeby Změna'!$B$15:$B$49,$B154)</f>
        <v>0</v>
      </c>
      <c r="F154" s="237">
        <f>SUMIFS('Potřeby Změna'!F$15:F$49,'Potřeby Změna'!$B$15:$B$49,$B154)</f>
        <v>0</v>
      </c>
      <c r="G154" s="237">
        <f>SUMIFS('Potřeby Změna'!G$15:G$49,'Potřeby Změna'!$B$15:$B$49,$B154)</f>
        <v>0</v>
      </c>
      <c r="H154" s="237">
        <f>SUMIFS('Potřeby Změna'!H$15:H$49,'Potřeby Změna'!$B$15:$B$49,$B154)</f>
        <v>0</v>
      </c>
      <c r="I154" s="237">
        <f>SUMIFS('Potřeby Změna'!I$15:I$49,'Potřeby Změna'!$B$15:$B$49,$B154)</f>
        <v>0</v>
      </c>
      <c r="J154" s="237">
        <f>SUMIFS('Potřeby Změna'!J$15:J$49,'Potřeby Změna'!$B$15:$B$49,$B154)</f>
        <v>0</v>
      </c>
      <c r="K154" s="237">
        <f>SUMIFS('Potřeby Změna'!K$15:K$49,'Potřeby Změna'!$B$15:$B$49,$B154)</f>
        <v>0</v>
      </c>
    </row>
    <row r="155" spans="1:11" ht="14.4" customHeight="1" x14ac:dyDescent="0.3">
      <c r="A155" s="239" t="s">
        <v>106</v>
      </c>
      <c r="B155" s="207" t="s">
        <v>40</v>
      </c>
      <c r="C155" s="231">
        <f t="shared" si="54"/>
        <v>0</v>
      </c>
      <c r="D155" s="237">
        <f>SUMIFS('Potřeby Změna'!D$15:D$49,'Potřeby Změna'!$B$15:$B$49,$B155)</f>
        <v>0</v>
      </c>
      <c r="E155" s="237">
        <f>SUMIFS('Potřeby Změna'!E$15:E$49,'Potřeby Změna'!$B$15:$B$49,$B155)</f>
        <v>0</v>
      </c>
      <c r="F155" s="237">
        <f>SUMIFS('Potřeby Změna'!F$15:F$49,'Potřeby Změna'!$B$15:$B$49,$B155)</f>
        <v>0</v>
      </c>
      <c r="G155" s="237">
        <f>SUMIFS('Potřeby Změna'!G$15:G$49,'Potřeby Změna'!$B$15:$B$49,$B155)</f>
        <v>0</v>
      </c>
      <c r="H155" s="237">
        <f>SUMIFS('Potřeby Změna'!H$15:H$49,'Potřeby Změna'!$B$15:$B$49,$B155)</f>
        <v>0</v>
      </c>
      <c r="I155" s="237">
        <f>SUMIFS('Potřeby Změna'!I$15:I$49,'Potřeby Změna'!$B$15:$B$49,$B155)</f>
        <v>0</v>
      </c>
      <c r="J155" s="237">
        <f>SUMIFS('Potřeby Změna'!J$15:J$49,'Potřeby Změna'!$B$15:$B$49,$B155)</f>
        <v>0</v>
      </c>
      <c r="K155" s="237">
        <f>SUMIFS('Potřeby Změna'!K$15:K$49,'Potřeby Změna'!$B$15:$B$49,$B155)</f>
        <v>0</v>
      </c>
    </row>
    <row r="156" spans="1:11" ht="14.4" customHeight="1" x14ac:dyDescent="0.3">
      <c r="A156" s="239" t="s">
        <v>106</v>
      </c>
      <c r="B156" s="207" t="s">
        <v>41</v>
      </c>
      <c r="C156" s="231">
        <f t="shared" si="54"/>
        <v>0</v>
      </c>
      <c r="D156" s="237">
        <f>SUMIFS('Potřeby Změna'!D$15:D$49,'Potřeby Změna'!$B$15:$B$49,$B156)</f>
        <v>0</v>
      </c>
      <c r="E156" s="237">
        <f>SUMIFS('Potřeby Změna'!E$15:E$49,'Potřeby Změna'!$B$15:$B$49,$B156)</f>
        <v>0</v>
      </c>
      <c r="F156" s="237">
        <f>SUMIFS('Potřeby Změna'!F$15:F$49,'Potřeby Změna'!$B$15:$B$49,$B156)</f>
        <v>0</v>
      </c>
      <c r="G156" s="237">
        <f>SUMIFS('Potřeby Změna'!G$15:G$49,'Potřeby Změna'!$B$15:$B$49,$B156)</f>
        <v>0</v>
      </c>
      <c r="H156" s="237">
        <f>SUMIFS('Potřeby Změna'!H$15:H$49,'Potřeby Změna'!$B$15:$B$49,$B156)</f>
        <v>0</v>
      </c>
      <c r="I156" s="237">
        <f>SUMIFS('Potřeby Změna'!I$15:I$49,'Potřeby Změna'!$B$15:$B$49,$B156)</f>
        <v>0</v>
      </c>
      <c r="J156" s="237">
        <f>SUMIFS('Potřeby Změna'!J$15:J$49,'Potřeby Změna'!$B$15:$B$49,$B156)</f>
        <v>0</v>
      </c>
      <c r="K156" s="237">
        <f>SUMIFS('Potřeby Změna'!K$15:K$49,'Potřeby Změna'!$B$15:$B$49,$B156)</f>
        <v>0</v>
      </c>
    </row>
    <row r="157" spans="1:11" x14ac:dyDescent="0.3">
      <c r="A157" s="239" t="s">
        <v>106</v>
      </c>
      <c r="B157" s="207" t="s">
        <v>431</v>
      </c>
      <c r="C157" s="231">
        <f t="shared" si="54"/>
        <v>0</v>
      </c>
      <c r="D157" s="237">
        <f>SUMIFS('Potřeby Změna'!D$15:D$49,'Potřeby Změna'!$B$15:$B$49,$B157)</f>
        <v>0</v>
      </c>
      <c r="E157" s="237">
        <f>SUMIFS('Potřeby Změna'!E$15:E$49,'Potřeby Změna'!$B$15:$B$49,$B157)</f>
        <v>0</v>
      </c>
      <c r="F157" s="237">
        <f>SUMIFS('Potřeby Změna'!F$15:F$49,'Potřeby Změna'!$B$15:$B$49,$B157)</f>
        <v>0</v>
      </c>
      <c r="G157" s="237">
        <f>SUMIFS('Potřeby Změna'!G$15:G$49,'Potřeby Změna'!$B$15:$B$49,$B157)</f>
        <v>0</v>
      </c>
      <c r="H157" s="237">
        <f>SUMIFS('Potřeby Změna'!H$15:H$49,'Potřeby Změna'!$B$15:$B$49,$B157)</f>
        <v>0</v>
      </c>
      <c r="I157" s="237">
        <f>SUMIFS('Potřeby Změna'!I$15:I$49,'Potřeby Změna'!$B$15:$B$49,$B157)</f>
        <v>0</v>
      </c>
      <c r="J157" s="237">
        <f>SUMIFS('Potřeby Změna'!J$15:J$49,'Potřeby Změna'!$B$15:$B$49,$B157)</f>
        <v>0</v>
      </c>
      <c r="K157" s="237">
        <f>SUMIFS('Potřeby Změna'!K$15:K$49,'Potřeby Změna'!$B$15:$B$49,$B157)</f>
        <v>0</v>
      </c>
    </row>
    <row r="158" spans="1:11" x14ac:dyDescent="0.3">
      <c r="A158" s="239" t="s">
        <v>106</v>
      </c>
      <c r="B158" s="207" t="s">
        <v>42</v>
      </c>
      <c r="C158" s="231">
        <f t="shared" si="54"/>
        <v>0</v>
      </c>
      <c r="D158" s="237">
        <f>SUMIFS('Potřeby Změna'!D$15:D$49,'Potřeby Změna'!$B$15:$B$49,$B158)</f>
        <v>0</v>
      </c>
      <c r="E158" s="237">
        <f>SUMIFS('Potřeby Změna'!E$15:E$49,'Potřeby Změna'!$B$15:$B$49,$B158)</f>
        <v>0</v>
      </c>
      <c r="F158" s="237">
        <f>SUMIFS('Potřeby Změna'!F$15:F$49,'Potřeby Změna'!$B$15:$B$49,$B158)</f>
        <v>0</v>
      </c>
      <c r="G158" s="237">
        <f>SUMIFS('Potřeby Změna'!G$15:G$49,'Potřeby Změna'!$B$15:$B$49,$B158)</f>
        <v>0</v>
      </c>
      <c r="H158" s="237">
        <f>SUMIFS('Potřeby Změna'!H$15:H$49,'Potřeby Změna'!$B$15:$B$49,$B158)</f>
        <v>0</v>
      </c>
      <c r="I158" s="237">
        <f>SUMIFS('Potřeby Změna'!I$15:I$49,'Potřeby Změna'!$B$15:$B$49,$B158)</f>
        <v>0</v>
      </c>
      <c r="J158" s="237">
        <f>SUMIFS('Potřeby Změna'!J$15:J$49,'Potřeby Změna'!$B$15:$B$49,$B158)</f>
        <v>0</v>
      </c>
      <c r="K158" s="237">
        <f>SUMIFS('Potřeby Změna'!K$15:K$49,'Potřeby Změna'!$B$15:$B$49,$B158)</f>
        <v>0</v>
      </c>
    </row>
    <row r="159" spans="1:11" x14ac:dyDescent="0.3">
      <c r="A159" s="239" t="s">
        <v>106</v>
      </c>
      <c r="B159" s="207" t="s">
        <v>43</v>
      </c>
      <c r="C159" s="231">
        <f t="shared" si="54"/>
        <v>0</v>
      </c>
      <c r="D159" s="237">
        <f>SUMIFS('Potřeby Změna'!D$15:D$49,'Potřeby Změna'!$B$15:$B$49,$B159)</f>
        <v>0</v>
      </c>
      <c r="E159" s="237">
        <f>SUMIFS('Potřeby Změna'!E$15:E$49,'Potřeby Změna'!$B$15:$B$49,$B159)</f>
        <v>0</v>
      </c>
      <c r="F159" s="237">
        <f>SUMIFS('Potřeby Změna'!F$15:F$49,'Potřeby Změna'!$B$15:$B$49,$B159)</f>
        <v>0</v>
      </c>
      <c r="G159" s="237">
        <f>SUMIFS('Potřeby Změna'!G$15:G$49,'Potřeby Změna'!$B$15:$B$49,$B159)</f>
        <v>0</v>
      </c>
      <c r="H159" s="237">
        <f>SUMIFS('Potřeby Změna'!H$15:H$49,'Potřeby Změna'!$B$15:$B$49,$B159)</f>
        <v>0</v>
      </c>
      <c r="I159" s="237">
        <f>SUMIFS('Potřeby Změna'!I$15:I$49,'Potřeby Změna'!$B$15:$B$49,$B159)</f>
        <v>0</v>
      </c>
      <c r="J159" s="237">
        <f>SUMIFS('Potřeby Změna'!J$15:J$49,'Potřeby Změna'!$B$15:$B$49,$B159)</f>
        <v>0</v>
      </c>
      <c r="K159" s="237">
        <f>SUMIFS('Potřeby Změna'!K$15:K$49,'Potřeby Změna'!$B$15:$B$49,$B159)</f>
        <v>0</v>
      </c>
    </row>
    <row r="160" spans="1:11" x14ac:dyDescent="0.3">
      <c r="A160" s="239" t="s">
        <v>106</v>
      </c>
      <c r="B160" s="207" t="s">
        <v>44</v>
      </c>
      <c r="C160" s="231">
        <f t="shared" si="54"/>
        <v>0</v>
      </c>
      <c r="D160" s="237">
        <f>SUMIFS('Potřeby Změna'!D$15:D$49,'Potřeby Změna'!$B$15:$B$49,$B160)</f>
        <v>0</v>
      </c>
      <c r="E160" s="237">
        <f>SUMIFS('Potřeby Změna'!E$15:E$49,'Potřeby Změna'!$B$15:$B$49,$B160)</f>
        <v>0</v>
      </c>
      <c r="F160" s="237">
        <f>SUMIFS('Potřeby Změna'!F$15:F$49,'Potřeby Změna'!$B$15:$B$49,$B160)</f>
        <v>0</v>
      </c>
      <c r="G160" s="237">
        <f>SUMIFS('Potřeby Změna'!G$15:G$49,'Potřeby Změna'!$B$15:$B$49,$B160)</f>
        <v>0</v>
      </c>
      <c r="H160" s="237">
        <f>SUMIFS('Potřeby Změna'!H$15:H$49,'Potřeby Změna'!$B$15:$B$49,$B160)</f>
        <v>0</v>
      </c>
      <c r="I160" s="237">
        <f>SUMIFS('Potřeby Změna'!I$15:I$49,'Potřeby Změna'!$B$15:$B$49,$B160)</f>
        <v>0</v>
      </c>
      <c r="J160" s="237">
        <f>SUMIFS('Potřeby Změna'!J$15:J$49,'Potřeby Změna'!$B$15:$B$49,$B160)</f>
        <v>0</v>
      </c>
      <c r="K160" s="237">
        <f>SUMIFS('Potřeby Změna'!K$15:K$49,'Potřeby Změna'!$B$15:$B$49,$B160)</f>
        <v>0</v>
      </c>
    </row>
    <row r="161" spans="1:11" x14ac:dyDescent="0.3">
      <c r="A161" s="239" t="s">
        <v>106</v>
      </c>
      <c r="B161" s="207" t="s">
        <v>45</v>
      </c>
      <c r="C161" s="231">
        <f t="shared" si="54"/>
        <v>0</v>
      </c>
      <c r="D161" s="237">
        <f>SUMIFS('Potřeby Změna'!D$15:D$49,'Potřeby Změna'!$B$15:$B$49,$B161)</f>
        <v>0</v>
      </c>
      <c r="E161" s="237">
        <f>SUMIFS('Potřeby Změna'!E$15:E$49,'Potřeby Změna'!$B$15:$B$49,$B161)</f>
        <v>0</v>
      </c>
      <c r="F161" s="237">
        <f>SUMIFS('Potřeby Změna'!F$15:F$49,'Potřeby Změna'!$B$15:$B$49,$B161)</f>
        <v>0</v>
      </c>
      <c r="G161" s="237">
        <f>SUMIFS('Potřeby Změna'!G$15:G$49,'Potřeby Změna'!$B$15:$B$49,$B161)</f>
        <v>0</v>
      </c>
      <c r="H161" s="237">
        <f>SUMIFS('Potřeby Změna'!H$15:H$49,'Potřeby Změna'!$B$15:$B$49,$B161)</f>
        <v>0</v>
      </c>
      <c r="I161" s="237">
        <f>SUMIFS('Potřeby Změna'!I$15:I$49,'Potřeby Změna'!$B$15:$B$49,$B161)</f>
        <v>0</v>
      </c>
      <c r="J161" s="237">
        <f>SUMIFS('Potřeby Změna'!J$15:J$49,'Potřeby Změna'!$B$15:$B$49,$B161)</f>
        <v>0</v>
      </c>
      <c r="K161" s="237">
        <f>SUMIFS('Potřeby Změna'!K$15:K$49,'Potřeby Změna'!$B$15:$B$49,$B161)</f>
        <v>0</v>
      </c>
    </row>
    <row r="162" spans="1:11" x14ac:dyDescent="0.3">
      <c r="A162" s="239" t="s">
        <v>106</v>
      </c>
      <c r="B162" s="206" t="s">
        <v>432</v>
      </c>
      <c r="C162" s="231">
        <f t="shared" si="54"/>
        <v>0</v>
      </c>
      <c r="D162" s="237">
        <f>SUMIFS('Potřeby Změna'!D$15:D$49,'Potřeby Změna'!$B$15:$B$49,$B162)</f>
        <v>0</v>
      </c>
      <c r="E162" s="237">
        <f>SUMIFS('Potřeby Změna'!E$15:E$49,'Potřeby Změna'!$B$15:$B$49,$B162)</f>
        <v>0</v>
      </c>
      <c r="F162" s="237">
        <f>SUMIFS('Potřeby Změna'!F$15:F$49,'Potřeby Změna'!$B$15:$B$49,$B162)</f>
        <v>0</v>
      </c>
      <c r="G162" s="237">
        <f>SUMIFS('Potřeby Změna'!G$15:G$49,'Potřeby Změna'!$B$15:$B$49,$B162)</f>
        <v>0</v>
      </c>
      <c r="H162" s="237">
        <f>SUMIFS('Potřeby Změna'!H$15:H$49,'Potřeby Změna'!$B$15:$B$49,$B162)</f>
        <v>0</v>
      </c>
      <c r="I162" s="237">
        <f>SUMIFS('Potřeby Změna'!I$15:I$49,'Potřeby Změna'!$B$15:$B$49,$B162)</f>
        <v>0</v>
      </c>
      <c r="J162" s="237">
        <f>SUMIFS('Potřeby Změna'!J$15:J$49,'Potřeby Změna'!$B$15:$B$49,$B162)</f>
        <v>0</v>
      </c>
      <c r="K162" s="237">
        <f>SUMIFS('Potřeby Změna'!K$15:K$49,'Potřeby Změna'!$B$15:$B$49,$B162)</f>
        <v>0</v>
      </c>
    </row>
  </sheetData>
  <sheetProtection password="E21E" sheet="1" objects="1" scenarios="1" autoFilter="0"/>
  <autoFilter ref="A2:K162"/>
  <conditionalFormatting sqref="D3:K54">
    <cfRule type="cellIs" dxfId="17" priority="2" operator="notEqual">
      <formula>0</formula>
    </cfRule>
  </conditionalFormatting>
  <conditionalFormatting sqref="C3:K54">
    <cfRule type="cellIs" dxfId="16" priority="1" operator="notEqual">
      <formula>0</formula>
    </cfRule>
  </conditionalFormatting>
  <dataValidations count="2">
    <dataValidation type="list" allowBlank="1" showInputMessage="1" showErrorMessage="1" sqref="A57:A108 A111:A162 A3:A54">
      <formula1>Potřeby_I_N</formula1>
    </dataValidation>
    <dataValidation type="list" allowBlank="1" showInputMessage="1" showErrorMessage="1" sqref="B57:B109 B111:B162 B3:B54">
      <formula1>NR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zoomScaleNormal="100" workbookViewId="0">
      <selection activeCell="F47" sqref="F47"/>
    </sheetView>
  </sheetViews>
  <sheetFormatPr defaultColWidth="8.88671875" defaultRowHeight="14.4" x14ac:dyDescent="0.3"/>
  <cols>
    <col min="1" max="1" width="26.5546875" style="255" customWidth="1"/>
    <col min="2" max="2" width="16.33203125" style="253" customWidth="1"/>
    <col min="3" max="3" width="14.6640625" style="255" customWidth="1"/>
    <col min="4" max="4" width="15.6640625" style="255" bestFit="1" customWidth="1"/>
    <col min="5" max="10" width="14.6640625" style="255" customWidth="1"/>
    <col min="11" max="16384" width="8.88671875" style="255"/>
  </cols>
  <sheetData>
    <row r="1" spans="1:10" x14ac:dyDescent="0.3">
      <c r="A1" s="252" t="s">
        <v>476</v>
      </c>
      <c r="B1" s="256"/>
      <c r="C1" s="209"/>
      <c r="D1" s="209"/>
      <c r="E1" s="209"/>
      <c r="F1" s="209"/>
      <c r="G1" s="209"/>
      <c r="H1" s="209"/>
      <c r="I1" s="209"/>
      <c r="J1" s="209"/>
    </row>
    <row r="2" spans="1:10" s="249" customFormat="1" x14ac:dyDescent="0.3">
      <c r="A2" s="245"/>
      <c r="B2" s="245"/>
      <c r="C2" s="245"/>
      <c r="D2" s="245"/>
      <c r="E2" s="245"/>
      <c r="F2" s="245"/>
      <c r="G2" s="245"/>
      <c r="H2" s="245"/>
      <c r="I2" s="245"/>
      <c r="J2" s="245"/>
    </row>
    <row r="3" spans="1:10" x14ac:dyDescent="0.3">
      <c r="A3" s="248" t="s">
        <v>467</v>
      </c>
      <c r="B3" s="243">
        <f>SUM(C3:J3)</f>
        <v>0</v>
      </c>
      <c r="C3" s="275">
        <f>'Potřeby RoPD'!D10</f>
        <v>0</v>
      </c>
      <c r="D3" s="275">
        <f>'Potřeby RoPD'!E10</f>
        <v>0</v>
      </c>
      <c r="E3" s="275">
        <f>'Potřeby RoPD'!F10</f>
        <v>0</v>
      </c>
      <c r="F3" s="275">
        <f>'Potřeby RoPD'!G10</f>
        <v>0</v>
      </c>
      <c r="G3" s="275">
        <f>'Potřeby RoPD'!H10</f>
        <v>0</v>
      </c>
      <c r="H3" s="275">
        <f>'Potřeby RoPD'!I10</f>
        <v>0</v>
      </c>
      <c r="I3" s="275">
        <f>'Potřeby RoPD'!J10</f>
        <v>0</v>
      </c>
      <c r="J3" s="275">
        <f>'Potřeby RoPD'!K10</f>
        <v>0</v>
      </c>
    </row>
    <row r="4" spans="1:10" x14ac:dyDescent="0.3">
      <c r="A4" s="248" t="s">
        <v>468</v>
      </c>
      <c r="B4" s="243">
        <f>SUM(C4:J4)</f>
        <v>0</v>
      </c>
      <c r="C4" s="275">
        <f>'Potřeby RoPD'!D11</f>
        <v>0</v>
      </c>
      <c r="D4" s="275">
        <f>'Potřeby RoPD'!E11</f>
        <v>0</v>
      </c>
      <c r="E4" s="275">
        <f>'Potřeby RoPD'!F11</f>
        <v>0</v>
      </c>
      <c r="F4" s="275">
        <f>'Potřeby RoPD'!G11</f>
        <v>0</v>
      </c>
      <c r="G4" s="275">
        <f>'Potřeby RoPD'!H11</f>
        <v>0</v>
      </c>
      <c r="H4" s="275">
        <f>'Potřeby RoPD'!I11</f>
        <v>0</v>
      </c>
      <c r="I4" s="275">
        <f>'Potřeby RoPD'!J11</f>
        <v>0</v>
      </c>
      <c r="J4" s="275">
        <f>'Potřeby RoPD'!K11</f>
        <v>0</v>
      </c>
    </row>
    <row r="5" spans="1:10" x14ac:dyDescent="0.3">
      <c r="A5" s="205" t="s">
        <v>109</v>
      </c>
      <c r="B5" s="254">
        <f>SUM(B3:B4)</f>
        <v>0</v>
      </c>
      <c r="C5" s="254">
        <f t="shared" ref="C5:J5" si="0">SUM(C3:C4)</f>
        <v>0</v>
      </c>
      <c r="D5" s="254">
        <f t="shared" si="0"/>
        <v>0</v>
      </c>
      <c r="E5" s="254">
        <f t="shared" si="0"/>
        <v>0</v>
      </c>
      <c r="F5" s="254">
        <f t="shared" si="0"/>
        <v>0</v>
      </c>
      <c r="G5" s="254">
        <f t="shared" si="0"/>
        <v>0</v>
      </c>
      <c r="H5" s="254">
        <f t="shared" si="0"/>
        <v>0</v>
      </c>
      <c r="I5" s="254">
        <f t="shared" si="0"/>
        <v>0</v>
      </c>
      <c r="J5" s="254">
        <f t="shared" si="0"/>
        <v>0</v>
      </c>
    </row>
    <row r="7" spans="1:10" x14ac:dyDescent="0.3">
      <c r="A7" s="252" t="s">
        <v>461</v>
      </c>
      <c r="B7" s="256"/>
      <c r="C7" s="209"/>
      <c r="D7" s="209"/>
      <c r="E7" s="209"/>
      <c r="F7" s="209"/>
      <c r="G7" s="209"/>
      <c r="H7" s="209"/>
      <c r="I7" s="209"/>
      <c r="J7" s="209"/>
    </row>
    <row r="8" spans="1:10" s="249" customFormat="1" x14ac:dyDescent="0.3">
      <c r="A8" s="245"/>
      <c r="B8" s="245" t="s">
        <v>109</v>
      </c>
      <c r="C8" s="245">
        <v>2016</v>
      </c>
      <c r="D8" s="245">
        <v>2017</v>
      </c>
      <c r="E8" s="245">
        <v>2018</v>
      </c>
      <c r="F8" s="245">
        <v>2019</v>
      </c>
      <c r="G8" s="245">
        <v>2020</v>
      </c>
      <c r="H8" s="245">
        <v>2021</v>
      </c>
      <c r="I8" s="245">
        <v>2022</v>
      </c>
      <c r="J8" s="245">
        <v>2023</v>
      </c>
    </row>
    <row r="9" spans="1:10" x14ac:dyDescent="0.3">
      <c r="A9" s="248" t="s">
        <v>107</v>
      </c>
      <c r="B9" s="243">
        <f t="shared" ref="B9:B14" si="1">SUM(C9:J9)</f>
        <v>0</v>
      </c>
      <c r="C9" s="275">
        <f>'Zdroje RoPD'!G20</f>
        <v>0</v>
      </c>
      <c r="D9" s="275">
        <f>'Zdroje RoPD'!H20</f>
        <v>0</v>
      </c>
      <c r="E9" s="275">
        <f>'Zdroje RoPD'!I20</f>
        <v>0</v>
      </c>
      <c r="F9" s="275">
        <f>'Zdroje RoPD'!J20</f>
        <v>0</v>
      </c>
      <c r="G9" s="275">
        <f>'Zdroje RoPD'!K20</f>
        <v>0</v>
      </c>
      <c r="H9" s="275">
        <f>'Zdroje RoPD'!L20</f>
        <v>0</v>
      </c>
      <c r="I9" s="275">
        <f>'Zdroje RoPD'!M20</f>
        <v>0</v>
      </c>
      <c r="J9" s="275">
        <f>'Zdroje RoPD'!N20</f>
        <v>0</v>
      </c>
    </row>
    <row r="10" spans="1:10" x14ac:dyDescent="0.3">
      <c r="A10" s="248" t="s">
        <v>108</v>
      </c>
      <c r="B10" s="243">
        <f t="shared" si="1"/>
        <v>0</v>
      </c>
      <c r="C10" s="275">
        <f>'Zdroje RoPD'!G21</f>
        <v>0</v>
      </c>
      <c r="D10" s="275">
        <f>'Zdroje RoPD'!H21</f>
        <v>0</v>
      </c>
      <c r="E10" s="275">
        <f>'Zdroje RoPD'!I21</f>
        <v>0</v>
      </c>
      <c r="F10" s="275">
        <f>'Zdroje RoPD'!J21</f>
        <v>0</v>
      </c>
      <c r="G10" s="275">
        <f>'Zdroje RoPD'!K21</f>
        <v>0</v>
      </c>
      <c r="H10" s="275">
        <f>'Zdroje RoPD'!L21</f>
        <v>0</v>
      </c>
      <c r="I10" s="275">
        <f>'Zdroje RoPD'!M21</f>
        <v>0</v>
      </c>
      <c r="J10" s="275">
        <f>'Zdroje RoPD'!N21</f>
        <v>0</v>
      </c>
    </row>
    <row r="11" spans="1:10" x14ac:dyDescent="0.3">
      <c r="A11" s="248" t="s">
        <v>201</v>
      </c>
      <c r="B11" s="243">
        <f t="shared" si="1"/>
        <v>0</v>
      </c>
      <c r="C11" s="275">
        <f>'Zdroje RoPD'!G18</f>
        <v>0</v>
      </c>
      <c r="D11" s="275">
        <f>'Zdroje RoPD'!H18</f>
        <v>0</v>
      </c>
      <c r="E11" s="275">
        <f>'Zdroje RoPD'!I18</f>
        <v>0</v>
      </c>
      <c r="F11" s="275">
        <f>'Zdroje RoPD'!J18</f>
        <v>0</v>
      </c>
      <c r="G11" s="275">
        <f>'Zdroje RoPD'!K18</f>
        <v>0</v>
      </c>
      <c r="H11" s="275">
        <f>'Zdroje RoPD'!L18</f>
        <v>0</v>
      </c>
      <c r="I11" s="275">
        <f>'Zdroje RoPD'!M18</f>
        <v>0</v>
      </c>
      <c r="J11" s="275">
        <f>'Zdroje RoPD'!N18</f>
        <v>0</v>
      </c>
    </row>
    <row r="12" spans="1:10" x14ac:dyDescent="0.3">
      <c r="A12" s="248" t="s">
        <v>202</v>
      </c>
      <c r="B12" s="243">
        <f t="shared" si="1"/>
        <v>0</v>
      </c>
      <c r="C12" s="275">
        <f>'Zdroje RoPD'!G19</f>
        <v>0</v>
      </c>
      <c r="D12" s="275">
        <f>'Zdroje RoPD'!H19</f>
        <v>0</v>
      </c>
      <c r="E12" s="275">
        <f>'Zdroje RoPD'!I19</f>
        <v>0</v>
      </c>
      <c r="F12" s="275">
        <f>'Zdroje RoPD'!J19</f>
        <v>0</v>
      </c>
      <c r="G12" s="275">
        <f>'Zdroje RoPD'!K19</f>
        <v>0</v>
      </c>
      <c r="H12" s="275">
        <f>'Zdroje RoPD'!L19</f>
        <v>0</v>
      </c>
      <c r="I12" s="275">
        <f>'Zdroje RoPD'!M19</f>
        <v>0</v>
      </c>
      <c r="J12" s="275">
        <f>'Zdroje RoPD'!N19</f>
        <v>0</v>
      </c>
    </row>
    <row r="13" spans="1:10" x14ac:dyDescent="0.3">
      <c r="A13" s="248" t="s">
        <v>467</v>
      </c>
      <c r="B13" s="243">
        <f t="shared" si="1"/>
        <v>0</v>
      </c>
      <c r="C13" s="275">
        <f>C9+C11</f>
        <v>0</v>
      </c>
      <c r="D13" s="275">
        <f t="shared" ref="D13:J13" si="2">D9+D11</f>
        <v>0</v>
      </c>
      <c r="E13" s="275">
        <f t="shared" si="2"/>
        <v>0</v>
      </c>
      <c r="F13" s="275">
        <f t="shared" si="2"/>
        <v>0</v>
      </c>
      <c r="G13" s="275">
        <f t="shared" si="2"/>
        <v>0</v>
      </c>
      <c r="H13" s="275">
        <f t="shared" si="2"/>
        <v>0</v>
      </c>
      <c r="I13" s="275">
        <f t="shared" si="2"/>
        <v>0</v>
      </c>
      <c r="J13" s="275">
        <f t="shared" si="2"/>
        <v>0</v>
      </c>
    </row>
    <row r="14" spans="1:10" x14ac:dyDescent="0.3">
      <c r="A14" s="248" t="s">
        <v>468</v>
      </c>
      <c r="B14" s="243">
        <f t="shared" si="1"/>
        <v>0</v>
      </c>
      <c r="C14" s="275">
        <f>C10+C12</f>
        <v>0</v>
      </c>
      <c r="D14" s="275">
        <f t="shared" ref="D14:J14" si="3">D10+D12</f>
        <v>0</v>
      </c>
      <c r="E14" s="275">
        <f t="shared" si="3"/>
        <v>0</v>
      </c>
      <c r="F14" s="275">
        <f t="shared" si="3"/>
        <v>0</v>
      </c>
      <c r="G14" s="275">
        <f t="shared" si="3"/>
        <v>0</v>
      </c>
      <c r="H14" s="275">
        <f t="shared" si="3"/>
        <v>0</v>
      </c>
      <c r="I14" s="275">
        <f t="shared" si="3"/>
        <v>0</v>
      </c>
      <c r="J14" s="275">
        <f t="shared" si="3"/>
        <v>0</v>
      </c>
    </row>
    <row r="15" spans="1:10" x14ac:dyDescent="0.3">
      <c r="A15" s="205" t="s">
        <v>109</v>
      </c>
      <c r="B15" s="254">
        <f>SUM(C15:J15)</f>
        <v>0</v>
      </c>
      <c r="C15" s="254">
        <f t="shared" ref="C15:J15" si="4">SUM(C13:C14)</f>
        <v>0</v>
      </c>
      <c r="D15" s="254">
        <f t="shared" si="4"/>
        <v>0</v>
      </c>
      <c r="E15" s="254">
        <f t="shared" si="4"/>
        <v>0</v>
      </c>
      <c r="F15" s="254">
        <f t="shared" si="4"/>
        <v>0</v>
      </c>
      <c r="G15" s="254">
        <f t="shared" si="4"/>
        <v>0</v>
      </c>
      <c r="H15" s="254">
        <f t="shared" si="4"/>
        <v>0</v>
      </c>
      <c r="I15" s="254">
        <f t="shared" si="4"/>
        <v>0</v>
      </c>
      <c r="J15" s="254">
        <f t="shared" si="4"/>
        <v>0</v>
      </c>
    </row>
    <row r="16" spans="1:10" s="249" customFormat="1" x14ac:dyDescent="0.3">
      <c r="A16" s="242" t="s">
        <v>477</v>
      </c>
      <c r="B16" s="247" t="str">
        <f>IF(B5=B15,"OK","Upravte bilanci Potřeb RoPD a Zdrojů RoPD")</f>
        <v>OK</v>
      </c>
      <c r="C16" s="244" t="str">
        <f t="shared" ref="C16:J16" si="5">IF(C5=C15,"OK","Upravte bilanci Potřeb RoPD a Zdrojů RoPD")</f>
        <v>OK</v>
      </c>
      <c r="D16" s="244" t="str">
        <f t="shared" si="5"/>
        <v>OK</v>
      </c>
      <c r="E16" s="244" t="str">
        <f t="shared" si="5"/>
        <v>OK</v>
      </c>
      <c r="F16" s="247" t="str">
        <f t="shared" si="5"/>
        <v>OK</v>
      </c>
      <c r="G16" s="244" t="str">
        <f t="shared" si="5"/>
        <v>OK</v>
      </c>
      <c r="H16" s="244" t="str">
        <f t="shared" si="5"/>
        <v>OK</v>
      </c>
      <c r="I16" s="244" t="str">
        <f t="shared" si="5"/>
        <v>OK</v>
      </c>
      <c r="J16" s="244" t="str">
        <f t="shared" si="5"/>
        <v>OK</v>
      </c>
    </row>
    <row r="17" spans="1:10" x14ac:dyDescent="0.3">
      <c r="A17" s="251" t="s">
        <v>466</v>
      </c>
      <c r="B17" s="241">
        <f>B5-B15</f>
        <v>0</v>
      </c>
      <c r="C17" s="241">
        <f t="shared" ref="C17:J17" si="6">C5-C15</f>
        <v>0</v>
      </c>
      <c r="D17" s="241">
        <f t="shared" si="6"/>
        <v>0</v>
      </c>
      <c r="E17" s="241">
        <f t="shared" si="6"/>
        <v>0</v>
      </c>
      <c r="F17" s="241">
        <f t="shared" si="6"/>
        <v>0</v>
      </c>
      <c r="G17" s="241">
        <f t="shared" si="6"/>
        <v>0</v>
      </c>
      <c r="H17" s="241">
        <f t="shared" si="6"/>
        <v>0</v>
      </c>
      <c r="I17" s="241">
        <f t="shared" si="6"/>
        <v>0</v>
      </c>
      <c r="J17" s="241">
        <f t="shared" si="6"/>
        <v>0</v>
      </c>
    </row>
    <row r="18" spans="1:10" x14ac:dyDescent="0.3">
      <c r="A18" s="251"/>
      <c r="B18" s="241"/>
      <c r="C18" s="241"/>
      <c r="D18" s="241"/>
      <c r="E18" s="241"/>
      <c r="F18" s="241"/>
      <c r="G18" s="241"/>
      <c r="H18" s="241"/>
      <c r="I18" s="241"/>
      <c r="J18" s="241"/>
    </row>
    <row r="19" spans="1:10" x14ac:dyDescent="0.3">
      <c r="A19" s="252" t="s">
        <v>464</v>
      </c>
      <c r="B19" s="256"/>
      <c r="C19" s="209"/>
      <c r="D19" s="209"/>
      <c r="E19" s="209"/>
      <c r="F19" s="209"/>
      <c r="G19" s="209"/>
      <c r="H19" s="209"/>
      <c r="I19" s="209"/>
      <c r="J19" s="209"/>
    </row>
    <row r="20" spans="1:10" s="249" customFormat="1" x14ac:dyDescent="0.3">
      <c r="A20" s="245"/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x14ac:dyDescent="0.3">
      <c r="A21" s="248" t="s">
        <v>467</v>
      </c>
      <c r="B21" s="243">
        <f>SUM(C21:J21)</f>
        <v>0</v>
      </c>
      <c r="C21" s="275">
        <f>'Potřeby Změna'!D10</f>
        <v>0</v>
      </c>
      <c r="D21" s="275">
        <f>'Potřeby Změna'!E10</f>
        <v>0</v>
      </c>
      <c r="E21" s="275">
        <f>'Potřeby Změna'!F10</f>
        <v>0</v>
      </c>
      <c r="F21" s="275">
        <f>'Potřeby Změna'!G10</f>
        <v>0</v>
      </c>
      <c r="G21" s="275">
        <f>'Potřeby Změna'!H10</f>
        <v>0</v>
      </c>
      <c r="H21" s="275">
        <f>'Potřeby Změna'!I10</f>
        <v>0</v>
      </c>
      <c r="I21" s="275">
        <f>'Potřeby Změna'!J10</f>
        <v>0</v>
      </c>
      <c r="J21" s="275">
        <f>'Potřeby Změna'!K10</f>
        <v>0</v>
      </c>
    </row>
    <row r="22" spans="1:10" ht="15" x14ac:dyDescent="0.25">
      <c r="A22" s="248" t="s">
        <v>468</v>
      </c>
      <c r="B22" s="243">
        <f>SUM(C22:J22)</f>
        <v>0</v>
      </c>
      <c r="C22" s="275">
        <f>'Potřeby Změna'!D11</f>
        <v>0</v>
      </c>
      <c r="D22" s="275">
        <f>'Potřeby Změna'!E11</f>
        <v>0</v>
      </c>
      <c r="E22" s="275">
        <f>'Potřeby Změna'!F11</f>
        <v>0</v>
      </c>
      <c r="F22" s="275">
        <f>'Potřeby Změna'!G11</f>
        <v>0</v>
      </c>
      <c r="G22" s="275">
        <f>'Potřeby Změna'!H11</f>
        <v>0</v>
      </c>
      <c r="H22" s="275">
        <f>'Potřeby Změna'!I11</f>
        <v>0</v>
      </c>
      <c r="I22" s="275">
        <f>'Potřeby Změna'!J11</f>
        <v>0</v>
      </c>
      <c r="J22" s="275">
        <f>'Potřeby Změna'!K11</f>
        <v>0</v>
      </c>
    </row>
    <row r="23" spans="1:10" ht="15" x14ac:dyDescent="0.25">
      <c r="A23" s="205" t="s">
        <v>109</v>
      </c>
      <c r="B23" s="254">
        <f t="shared" ref="B23:J23" si="7">SUM(B21:B22)</f>
        <v>0</v>
      </c>
      <c r="C23" s="254">
        <f t="shared" si="7"/>
        <v>0</v>
      </c>
      <c r="D23" s="254">
        <f t="shared" si="7"/>
        <v>0</v>
      </c>
      <c r="E23" s="254">
        <f t="shared" si="7"/>
        <v>0</v>
      </c>
      <c r="F23" s="254">
        <f t="shared" si="7"/>
        <v>0</v>
      </c>
      <c r="G23" s="254">
        <f t="shared" si="7"/>
        <v>0</v>
      </c>
      <c r="H23" s="254">
        <f t="shared" si="7"/>
        <v>0</v>
      </c>
      <c r="I23" s="254">
        <f t="shared" si="7"/>
        <v>0</v>
      </c>
      <c r="J23" s="254">
        <f t="shared" si="7"/>
        <v>0</v>
      </c>
    </row>
    <row r="25" spans="1:10" x14ac:dyDescent="0.3">
      <c r="A25" s="252" t="s">
        <v>462</v>
      </c>
      <c r="B25" s="256"/>
      <c r="C25" s="209"/>
      <c r="D25" s="209"/>
      <c r="E25" s="209"/>
      <c r="F25" s="209"/>
      <c r="G25" s="209"/>
      <c r="H25" s="209"/>
      <c r="I25" s="209"/>
      <c r="J25" s="209"/>
    </row>
    <row r="26" spans="1:10" s="249" customFormat="1" ht="15" x14ac:dyDescent="0.25">
      <c r="A26" s="245"/>
      <c r="B26" s="245" t="s">
        <v>109</v>
      </c>
      <c r="C26" s="245">
        <v>2016</v>
      </c>
      <c r="D26" s="245">
        <v>2017</v>
      </c>
      <c r="E26" s="245">
        <v>2018</v>
      </c>
      <c r="F26" s="245">
        <v>2019</v>
      </c>
      <c r="G26" s="245">
        <v>2020</v>
      </c>
      <c r="H26" s="245">
        <v>2021</v>
      </c>
      <c r="I26" s="245">
        <v>2022</v>
      </c>
      <c r="J26" s="245">
        <v>2023</v>
      </c>
    </row>
    <row r="27" spans="1:10" ht="15" x14ac:dyDescent="0.25">
      <c r="A27" s="248" t="s">
        <v>107</v>
      </c>
      <c r="B27" s="243">
        <f t="shared" ref="B27:B32" si="8">SUM(C27:J27)</f>
        <v>0</v>
      </c>
      <c r="C27" s="275">
        <f>'Zdroje Změna'!G20</f>
        <v>0</v>
      </c>
      <c r="D27" s="448">
        <f>'Zdroje Změna'!H20</f>
        <v>0</v>
      </c>
      <c r="E27" s="448">
        <f>'Zdroje Změna'!I20</f>
        <v>0</v>
      </c>
      <c r="F27" s="448">
        <f>'Zdroje Změna'!J20</f>
        <v>0</v>
      </c>
      <c r="G27" s="448">
        <f>'Zdroje Změna'!K20</f>
        <v>0</v>
      </c>
      <c r="H27" s="448">
        <f>'Zdroje Změna'!L20</f>
        <v>0</v>
      </c>
      <c r="I27" s="448">
        <f>'Zdroje Změna'!M20</f>
        <v>0</v>
      </c>
      <c r="J27" s="448">
        <f>'Zdroje Změna'!N20</f>
        <v>0</v>
      </c>
    </row>
    <row r="28" spans="1:10" ht="15" x14ac:dyDescent="0.25">
      <c r="A28" s="248" t="s">
        <v>108</v>
      </c>
      <c r="B28" s="243">
        <f t="shared" si="8"/>
        <v>0</v>
      </c>
      <c r="C28" s="275">
        <f>'Zdroje Změna'!G21</f>
        <v>0</v>
      </c>
      <c r="D28" s="448">
        <f>'Zdroje Změna'!H21</f>
        <v>0</v>
      </c>
      <c r="E28" s="448">
        <f>'Zdroje Změna'!I21</f>
        <v>0</v>
      </c>
      <c r="F28" s="448">
        <f>'Zdroje Změna'!J21</f>
        <v>0</v>
      </c>
      <c r="G28" s="448">
        <f>'Zdroje Změna'!K21</f>
        <v>0</v>
      </c>
      <c r="H28" s="448">
        <f>'Zdroje Změna'!L21</f>
        <v>0</v>
      </c>
      <c r="I28" s="448">
        <f>'Zdroje Změna'!M21</f>
        <v>0</v>
      </c>
      <c r="J28" s="448">
        <f>'Zdroje Změna'!N21</f>
        <v>0</v>
      </c>
    </row>
    <row r="29" spans="1:10" ht="15" x14ac:dyDescent="0.25">
      <c r="A29" s="248" t="s">
        <v>201</v>
      </c>
      <c r="B29" s="243">
        <f t="shared" si="8"/>
        <v>0</v>
      </c>
      <c r="C29" s="275">
        <f>'Zdroje Změna'!G16+'Zdroje Změna'!G18</f>
        <v>0</v>
      </c>
      <c r="D29" s="448">
        <f>'Zdroje Změna'!H16+'Zdroje Změna'!H18</f>
        <v>0</v>
      </c>
      <c r="E29" s="448">
        <f>'Zdroje Změna'!I16+'Zdroje Změna'!I18</f>
        <v>0</v>
      </c>
      <c r="F29" s="448">
        <f>'Zdroje Změna'!J16+'Zdroje Změna'!J18</f>
        <v>0</v>
      </c>
      <c r="G29" s="448">
        <f>'Zdroje Změna'!K16+'Zdroje Změna'!K18</f>
        <v>0</v>
      </c>
      <c r="H29" s="448">
        <f>'Zdroje Změna'!L16+'Zdroje Změna'!L18</f>
        <v>0</v>
      </c>
      <c r="I29" s="448">
        <f>'Zdroje Změna'!M16+'Zdroje Změna'!M18</f>
        <v>0</v>
      </c>
      <c r="J29" s="448">
        <f>'Zdroje Změna'!N16+'Zdroje Změna'!N18</f>
        <v>0</v>
      </c>
    </row>
    <row r="30" spans="1:10" ht="15" x14ac:dyDescent="0.25">
      <c r="A30" s="248" t="s">
        <v>202</v>
      </c>
      <c r="B30" s="243">
        <f t="shared" si="8"/>
        <v>0</v>
      </c>
      <c r="C30" s="275">
        <f>'Zdroje Změna'!G19</f>
        <v>0</v>
      </c>
      <c r="D30" s="448">
        <f>'Zdroje Změna'!H19</f>
        <v>0</v>
      </c>
      <c r="E30" s="448">
        <f>'Zdroje Změna'!I19</f>
        <v>0</v>
      </c>
      <c r="F30" s="448">
        <f>'Zdroje Změna'!J19</f>
        <v>0</v>
      </c>
      <c r="G30" s="448">
        <f>'Zdroje Změna'!K19</f>
        <v>0</v>
      </c>
      <c r="H30" s="448">
        <f>'Zdroje Změna'!L19</f>
        <v>0</v>
      </c>
      <c r="I30" s="448">
        <f>'Zdroje Změna'!M19</f>
        <v>0</v>
      </c>
      <c r="J30" s="448">
        <f>'Zdroje Změna'!N19</f>
        <v>0</v>
      </c>
    </row>
    <row r="31" spans="1:10" ht="15" x14ac:dyDescent="0.25">
      <c r="A31" s="248" t="s">
        <v>467</v>
      </c>
      <c r="B31" s="243">
        <f t="shared" si="8"/>
        <v>0</v>
      </c>
      <c r="C31" s="275">
        <f>C27+C29</f>
        <v>0</v>
      </c>
      <c r="D31" s="275">
        <f t="shared" ref="D31:J31" si="9">D27+D29</f>
        <v>0</v>
      </c>
      <c r="E31" s="275">
        <f t="shared" si="9"/>
        <v>0</v>
      </c>
      <c r="F31" s="275">
        <f t="shared" si="9"/>
        <v>0</v>
      </c>
      <c r="G31" s="275">
        <f t="shared" si="9"/>
        <v>0</v>
      </c>
      <c r="H31" s="275">
        <f t="shared" si="9"/>
        <v>0</v>
      </c>
      <c r="I31" s="275">
        <f t="shared" si="9"/>
        <v>0</v>
      </c>
      <c r="J31" s="275">
        <f t="shared" si="9"/>
        <v>0</v>
      </c>
    </row>
    <row r="32" spans="1:10" ht="15" x14ac:dyDescent="0.25">
      <c r="A32" s="248" t="s">
        <v>468</v>
      </c>
      <c r="B32" s="243">
        <f t="shared" si="8"/>
        <v>0</v>
      </c>
      <c r="C32" s="275">
        <f>C28+C30</f>
        <v>0</v>
      </c>
      <c r="D32" s="275">
        <f t="shared" ref="D32:J32" si="10">D28+D30</f>
        <v>0</v>
      </c>
      <c r="E32" s="275">
        <f t="shared" si="10"/>
        <v>0</v>
      </c>
      <c r="F32" s="275">
        <f t="shared" si="10"/>
        <v>0</v>
      </c>
      <c r="G32" s="275">
        <f t="shared" si="10"/>
        <v>0</v>
      </c>
      <c r="H32" s="275">
        <f t="shared" si="10"/>
        <v>0</v>
      </c>
      <c r="I32" s="275">
        <f t="shared" si="10"/>
        <v>0</v>
      </c>
      <c r="J32" s="275">
        <f t="shared" si="10"/>
        <v>0</v>
      </c>
    </row>
    <row r="33" spans="1:10" x14ac:dyDescent="0.3">
      <c r="A33" s="205" t="s">
        <v>109</v>
      </c>
      <c r="B33" s="254">
        <f>SUM(C33:J33)</f>
        <v>0</v>
      </c>
      <c r="C33" s="254">
        <f t="shared" ref="C33:J33" si="11">SUM(C31:C32)</f>
        <v>0</v>
      </c>
      <c r="D33" s="254">
        <f t="shared" si="11"/>
        <v>0</v>
      </c>
      <c r="E33" s="254">
        <f t="shared" si="11"/>
        <v>0</v>
      </c>
      <c r="F33" s="254">
        <f t="shared" si="11"/>
        <v>0</v>
      </c>
      <c r="G33" s="254">
        <f t="shared" si="11"/>
        <v>0</v>
      </c>
      <c r="H33" s="254">
        <f t="shared" si="11"/>
        <v>0</v>
      </c>
      <c r="I33" s="254">
        <f t="shared" si="11"/>
        <v>0</v>
      </c>
      <c r="J33" s="254">
        <f t="shared" si="11"/>
        <v>0</v>
      </c>
    </row>
    <row r="34" spans="1:10" ht="21.6" x14ac:dyDescent="0.3">
      <c r="A34" s="242" t="s">
        <v>477</v>
      </c>
      <c r="B34" s="247" t="str">
        <f>IF(B23=B33,"OK","Upravte bilanci Potřeb Změna a Zdrojů Změna")</f>
        <v>OK</v>
      </c>
      <c r="C34" s="244" t="str">
        <f>IF(C23=C33,"OK","Upravte bilanci Potřeb Změna a Zdrojů Změna")</f>
        <v>OK</v>
      </c>
      <c r="D34" s="244" t="str">
        <f>IF(D23=D33,"OK","Upravte bilanci Potřeb Změna a Zdrojů Změna")</f>
        <v>OK</v>
      </c>
      <c r="E34" s="247" t="str">
        <f>IF(E23=E33,"OK","Upravte bilanci Potřeb Změna a Zdrojů Změna")</f>
        <v>OK</v>
      </c>
      <c r="F34" s="247" t="str">
        <f>IF(F23=F33,"OK","Upravte bilanci Potřeb Změna a Zdrojů Změna")</f>
        <v>OK</v>
      </c>
      <c r="G34" s="247" t="str">
        <f>IF(G23=G33,"OK","Upravte bilanci Potřeb Změna a Zdrojů Změna")</f>
        <v>OK</v>
      </c>
      <c r="H34" s="247" t="str">
        <f>IF(H23=H33,"OK","Upravte bilanci Potřeb Změna a Zdrojů Změna")</f>
        <v>OK</v>
      </c>
      <c r="I34" s="244" t="str">
        <f>IF(I23=I33,"OK","Upravte bilanci Potřeb Změna a Zdrojů Změna")</f>
        <v>OK</v>
      </c>
      <c r="J34" s="244" t="str">
        <f>IF(J23=J33,"OK","Upravte bilanci Potřeb Změna a Zdrojů Změna")</f>
        <v>OK</v>
      </c>
    </row>
    <row r="35" spans="1:10" x14ac:dyDescent="0.3">
      <c r="A35" s="251" t="s">
        <v>466</v>
      </c>
      <c r="B35" s="241">
        <f>B23-B33</f>
        <v>0</v>
      </c>
      <c r="C35" s="241">
        <f t="shared" ref="C35:J35" si="12">C23-C33</f>
        <v>0</v>
      </c>
      <c r="D35" s="241">
        <f t="shared" si="12"/>
        <v>0</v>
      </c>
      <c r="E35" s="241">
        <f t="shared" si="12"/>
        <v>0</v>
      </c>
      <c r="F35" s="241">
        <f t="shared" si="12"/>
        <v>0</v>
      </c>
      <c r="G35" s="241">
        <f t="shared" si="12"/>
        <v>0</v>
      </c>
      <c r="H35" s="241">
        <f t="shared" si="12"/>
        <v>0</v>
      </c>
      <c r="I35" s="241">
        <f t="shared" si="12"/>
        <v>0</v>
      </c>
      <c r="J35" s="241">
        <f t="shared" si="12"/>
        <v>0</v>
      </c>
    </row>
    <row r="37" spans="1:10" x14ac:dyDescent="0.3">
      <c r="A37" s="252" t="s">
        <v>463</v>
      </c>
      <c r="B37" s="256"/>
      <c r="C37" s="209"/>
      <c r="D37" s="209"/>
      <c r="E37" s="209"/>
      <c r="F37" s="209"/>
      <c r="G37" s="209"/>
      <c r="H37" s="209"/>
      <c r="I37" s="209"/>
      <c r="J37" s="209"/>
    </row>
    <row r="38" spans="1:10" s="249" customFormat="1" x14ac:dyDescent="0.3">
      <c r="A38" s="245"/>
      <c r="B38" s="245" t="s">
        <v>109</v>
      </c>
      <c r="C38" s="245">
        <v>2016</v>
      </c>
      <c r="D38" s="245">
        <v>2017</v>
      </c>
      <c r="E38" s="245">
        <v>2018</v>
      </c>
      <c r="F38" s="245">
        <v>2019</v>
      </c>
      <c r="G38" s="245">
        <v>2020</v>
      </c>
      <c r="H38" s="245">
        <v>2021</v>
      </c>
      <c r="I38" s="245">
        <v>2022</v>
      </c>
      <c r="J38" s="245">
        <v>2023</v>
      </c>
    </row>
    <row r="39" spans="1:10" x14ac:dyDescent="0.3">
      <c r="A39" s="248" t="s">
        <v>107</v>
      </c>
      <c r="B39" s="243">
        <f t="shared" ref="B39:B46" si="13">SUM(C39:J39)</f>
        <v>0</v>
      </c>
      <c r="C39" s="275">
        <f>'Smlouvy, zakázky a jiné potřeby'!P6</f>
        <v>0</v>
      </c>
      <c r="D39" s="275">
        <f>'Smlouvy, zakázky a jiné potřeby'!Q6</f>
        <v>0</v>
      </c>
      <c r="E39" s="275">
        <f>'Smlouvy, zakázky a jiné potřeby'!R6</f>
        <v>0</v>
      </c>
      <c r="F39" s="275">
        <f>'Smlouvy, zakázky a jiné potřeby'!S6</f>
        <v>0</v>
      </c>
      <c r="G39" s="275">
        <f>'Smlouvy, zakázky a jiné potřeby'!T6</f>
        <v>0</v>
      </c>
      <c r="H39" s="275">
        <f>'Smlouvy, zakázky a jiné potřeby'!U6</f>
        <v>0</v>
      </c>
      <c r="I39" s="275">
        <f>'Smlouvy, zakázky a jiné potřeby'!V6</f>
        <v>0</v>
      </c>
      <c r="J39" s="275">
        <f>'Smlouvy, zakázky a jiné potřeby'!W6</f>
        <v>0</v>
      </c>
    </row>
    <row r="40" spans="1:10" x14ac:dyDescent="0.3">
      <c r="A40" s="248" t="s">
        <v>108</v>
      </c>
      <c r="B40" s="243">
        <f t="shared" si="13"/>
        <v>0</v>
      </c>
      <c r="C40" s="275">
        <f>'Smlouvy, zakázky a jiné potřeby'!P7</f>
        <v>0</v>
      </c>
      <c r="D40" s="275">
        <f>'Smlouvy, zakázky a jiné potřeby'!Q7</f>
        <v>0</v>
      </c>
      <c r="E40" s="275">
        <f>'Smlouvy, zakázky a jiné potřeby'!R7</f>
        <v>0</v>
      </c>
      <c r="F40" s="275">
        <f>'Smlouvy, zakázky a jiné potřeby'!S7</f>
        <v>0</v>
      </c>
      <c r="G40" s="275">
        <f>'Smlouvy, zakázky a jiné potřeby'!T7</f>
        <v>0</v>
      </c>
      <c r="H40" s="275">
        <f>'Smlouvy, zakázky a jiné potřeby'!U7</f>
        <v>0</v>
      </c>
      <c r="I40" s="275">
        <f>'Smlouvy, zakázky a jiné potřeby'!V7</f>
        <v>0</v>
      </c>
      <c r="J40" s="275">
        <f>'Smlouvy, zakázky a jiné potřeby'!W7</f>
        <v>0</v>
      </c>
    </row>
    <row r="41" spans="1:10" x14ac:dyDescent="0.3">
      <c r="A41" s="248" t="s">
        <v>201</v>
      </c>
      <c r="B41" s="243">
        <f t="shared" si="13"/>
        <v>0</v>
      </c>
      <c r="C41" s="275">
        <f>'Smlouvy, zakázky a jiné potřeby'!P8</f>
        <v>0</v>
      </c>
      <c r="D41" s="275">
        <f>'Smlouvy, zakázky a jiné potřeby'!Q8</f>
        <v>0</v>
      </c>
      <c r="E41" s="275">
        <f>'Smlouvy, zakázky a jiné potřeby'!R8</f>
        <v>0</v>
      </c>
      <c r="F41" s="275">
        <f>'Smlouvy, zakázky a jiné potřeby'!S8</f>
        <v>0</v>
      </c>
      <c r="G41" s="275">
        <f>'Smlouvy, zakázky a jiné potřeby'!T8</f>
        <v>0</v>
      </c>
      <c r="H41" s="275">
        <f>'Smlouvy, zakázky a jiné potřeby'!U8</f>
        <v>0</v>
      </c>
      <c r="I41" s="275">
        <f>'Smlouvy, zakázky a jiné potřeby'!V8</f>
        <v>0</v>
      </c>
      <c r="J41" s="275">
        <f>'Smlouvy, zakázky a jiné potřeby'!W8</f>
        <v>0</v>
      </c>
    </row>
    <row r="42" spans="1:10" x14ac:dyDescent="0.3">
      <c r="A42" s="248" t="s">
        <v>202</v>
      </c>
      <c r="B42" s="243">
        <f t="shared" si="13"/>
        <v>0</v>
      </c>
      <c r="C42" s="275">
        <f>'Smlouvy, zakázky a jiné potřeby'!P9</f>
        <v>0</v>
      </c>
      <c r="D42" s="275">
        <f>'Smlouvy, zakázky a jiné potřeby'!Q9</f>
        <v>0</v>
      </c>
      <c r="E42" s="275">
        <f>'Smlouvy, zakázky a jiné potřeby'!R9</f>
        <v>0</v>
      </c>
      <c r="F42" s="275">
        <f>'Smlouvy, zakázky a jiné potřeby'!S9</f>
        <v>0</v>
      </c>
      <c r="G42" s="275">
        <f>'Smlouvy, zakázky a jiné potřeby'!T9</f>
        <v>0</v>
      </c>
      <c r="H42" s="275">
        <f>'Smlouvy, zakázky a jiné potřeby'!U9</f>
        <v>0</v>
      </c>
      <c r="I42" s="275">
        <f>'Smlouvy, zakázky a jiné potřeby'!V9</f>
        <v>0</v>
      </c>
      <c r="J42" s="275">
        <f>'Smlouvy, zakázky a jiné potřeby'!W9</f>
        <v>0</v>
      </c>
    </row>
    <row r="43" spans="1:10" s="454" customFormat="1" x14ac:dyDescent="0.3">
      <c r="A43" s="451" t="s">
        <v>500</v>
      </c>
      <c r="B43" s="449">
        <f t="shared" si="13"/>
        <v>0</v>
      </c>
      <c r="C43" s="448">
        <f>'Smlouvy, zakázky a jiné potřeby'!P10</f>
        <v>0</v>
      </c>
      <c r="D43" s="448">
        <f>'Smlouvy, zakázky a jiné potřeby'!Q10</f>
        <v>0</v>
      </c>
      <c r="E43" s="448">
        <f>'Smlouvy, zakázky a jiné potřeby'!R10</f>
        <v>0</v>
      </c>
      <c r="F43" s="448">
        <f>'Smlouvy, zakázky a jiné potřeby'!S10</f>
        <v>0</v>
      </c>
      <c r="G43" s="448">
        <f>'Smlouvy, zakázky a jiné potřeby'!T10</f>
        <v>0</v>
      </c>
      <c r="H43" s="448">
        <f>'Smlouvy, zakázky a jiné potřeby'!U10</f>
        <v>0</v>
      </c>
      <c r="I43" s="448">
        <f>'Smlouvy, zakázky a jiné potřeby'!V10</f>
        <v>0</v>
      </c>
      <c r="J43" s="448">
        <f>'Smlouvy, zakázky a jiné potřeby'!W10</f>
        <v>0</v>
      </c>
    </row>
    <row r="44" spans="1:10" s="454" customFormat="1" x14ac:dyDescent="0.3">
      <c r="A44" s="451" t="s">
        <v>501</v>
      </c>
      <c r="B44" s="449">
        <f t="shared" si="13"/>
        <v>0</v>
      </c>
      <c r="C44" s="448">
        <f>'Smlouvy, zakázky a jiné potřeby'!P11</f>
        <v>0</v>
      </c>
      <c r="D44" s="448">
        <f>'Smlouvy, zakázky a jiné potřeby'!Q11</f>
        <v>0</v>
      </c>
      <c r="E44" s="448">
        <f>'Smlouvy, zakázky a jiné potřeby'!R11</f>
        <v>0</v>
      </c>
      <c r="F44" s="448">
        <f>'Smlouvy, zakázky a jiné potřeby'!S11</f>
        <v>0</v>
      </c>
      <c r="G44" s="448">
        <f>'Smlouvy, zakázky a jiné potřeby'!T11</f>
        <v>0</v>
      </c>
      <c r="H44" s="448">
        <f>'Smlouvy, zakázky a jiné potřeby'!U11</f>
        <v>0</v>
      </c>
      <c r="I44" s="448">
        <f>'Smlouvy, zakázky a jiné potřeby'!V11</f>
        <v>0</v>
      </c>
      <c r="J44" s="448">
        <f>'Smlouvy, zakázky a jiné potřeby'!W11</f>
        <v>0</v>
      </c>
    </row>
    <row r="45" spans="1:10" x14ac:dyDescent="0.3">
      <c r="A45" s="248" t="s">
        <v>467</v>
      </c>
      <c r="B45" s="243">
        <f t="shared" si="13"/>
        <v>0</v>
      </c>
      <c r="C45" s="275">
        <f>C39+C41</f>
        <v>0</v>
      </c>
      <c r="D45" s="275">
        <f>D39+D41</f>
        <v>0</v>
      </c>
      <c r="E45" s="275">
        <f>E39+E41</f>
        <v>0</v>
      </c>
      <c r="F45" s="275">
        <f>F39+F41</f>
        <v>0</v>
      </c>
      <c r="G45" s="275">
        <f>G39+G41</f>
        <v>0</v>
      </c>
      <c r="H45" s="275">
        <f>H39+H41</f>
        <v>0</v>
      </c>
      <c r="I45" s="275">
        <f>I39+I41</f>
        <v>0</v>
      </c>
      <c r="J45" s="275">
        <f>J39+J41</f>
        <v>0</v>
      </c>
    </row>
    <row r="46" spans="1:10" x14ac:dyDescent="0.3">
      <c r="A46" s="248" t="s">
        <v>468</v>
      </c>
      <c r="B46" s="243">
        <f t="shared" si="13"/>
        <v>0</v>
      </c>
      <c r="C46" s="275">
        <f>C40+C42</f>
        <v>0</v>
      </c>
      <c r="D46" s="275">
        <f>D40+D42</f>
        <v>0</v>
      </c>
      <c r="E46" s="275">
        <f>E40+E42</f>
        <v>0</v>
      </c>
      <c r="F46" s="275">
        <f>F40+F42</f>
        <v>0</v>
      </c>
      <c r="G46" s="275">
        <f>G40+G42</f>
        <v>0</v>
      </c>
      <c r="H46" s="275">
        <f>H40+H42</f>
        <v>0</v>
      </c>
      <c r="I46" s="275">
        <f>I40+I42</f>
        <v>0</v>
      </c>
      <c r="J46" s="275">
        <f>J40+J42</f>
        <v>0</v>
      </c>
    </row>
    <row r="47" spans="1:10" x14ac:dyDescent="0.3">
      <c r="A47" s="205" t="s">
        <v>109</v>
      </c>
      <c r="B47" s="254">
        <f>SUM(B39:B44)</f>
        <v>0</v>
      </c>
      <c r="C47" s="453">
        <f t="shared" ref="C47:J47" si="14">SUM(C39:C44)</f>
        <v>0</v>
      </c>
      <c r="D47" s="453">
        <f t="shared" si="14"/>
        <v>0</v>
      </c>
      <c r="E47" s="453">
        <f t="shared" si="14"/>
        <v>0</v>
      </c>
      <c r="F47" s="453">
        <f t="shared" si="14"/>
        <v>0</v>
      </c>
      <c r="G47" s="453">
        <f t="shared" si="14"/>
        <v>0</v>
      </c>
      <c r="H47" s="453">
        <f t="shared" si="14"/>
        <v>0</v>
      </c>
      <c r="I47" s="453">
        <f t="shared" si="14"/>
        <v>0</v>
      </c>
      <c r="J47" s="453">
        <f t="shared" si="14"/>
        <v>0</v>
      </c>
    </row>
    <row r="50" spans="1:10" x14ac:dyDescent="0.3">
      <c r="A50" s="252" t="s">
        <v>475</v>
      </c>
      <c r="B50" s="256"/>
      <c r="C50" s="209"/>
      <c r="D50" s="209"/>
      <c r="E50" s="209"/>
      <c r="F50" s="209"/>
      <c r="G50" s="209"/>
      <c r="H50" s="209"/>
      <c r="I50" s="209"/>
      <c r="J50" s="209"/>
    </row>
    <row r="51" spans="1:10" s="249" customFormat="1" x14ac:dyDescent="0.3">
      <c r="A51" s="245"/>
      <c r="B51" s="245"/>
      <c r="C51" s="245"/>
      <c r="D51" s="245"/>
      <c r="E51" s="245"/>
      <c r="F51" s="245"/>
      <c r="G51" s="245"/>
      <c r="H51" s="245"/>
      <c r="I51" s="245"/>
      <c r="J51" s="245"/>
    </row>
    <row r="52" spans="1:10" x14ac:dyDescent="0.3">
      <c r="A52" s="248" t="s">
        <v>467</v>
      </c>
      <c r="B52" s="243">
        <f>SUM(C52:J52)</f>
        <v>0</v>
      </c>
      <c r="C52" s="275">
        <f>C21-C3</f>
        <v>0</v>
      </c>
      <c r="D52" s="275">
        <f>D21-D3</f>
        <v>0</v>
      </c>
      <c r="E52" s="275">
        <f>E21-E3</f>
        <v>0</v>
      </c>
      <c r="F52" s="275">
        <f>F21-F3</f>
        <v>0</v>
      </c>
      <c r="G52" s="275">
        <f>G21-G3</f>
        <v>0</v>
      </c>
      <c r="H52" s="275">
        <f>H21-H3</f>
        <v>0</v>
      </c>
      <c r="I52" s="275">
        <f>I21-I3</f>
        <v>0</v>
      </c>
      <c r="J52" s="275">
        <f>J21-J3</f>
        <v>0</v>
      </c>
    </row>
    <row r="53" spans="1:10" x14ac:dyDescent="0.3">
      <c r="A53" s="248" t="s">
        <v>468</v>
      </c>
      <c r="B53" s="243">
        <f>SUM(C53:J53)</f>
        <v>0</v>
      </c>
      <c r="C53" s="275">
        <f>C22-C4</f>
        <v>0</v>
      </c>
      <c r="D53" s="275">
        <f>D22-D4</f>
        <v>0</v>
      </c>
      <c r="E53" s="275">
        <f>E22-E4</f>
        <v>0</v>
      </c>
      <c r="F53" s="275">
        <f>F22-F4</f>
        <v>0</v>
      </c>
      <c r="G53" s="275">
        <f>G22-G4</f>
        <v>0</v>
      </c>
      <c r="H53" s="275">
        <f>H22-H4</f>
        <v>0</v>
      </c>
      <c r="I53" s="275">
        <f>I22-I4</f>
        <v>0</v>
      </c>
      <c r="J53" s="275">
        <f>J22-J4</f>
        <v>0</v>
      </c>
    </row>
    <row r="54" spans="1:10" x14ac:dyDescent="0.3">
      <c r="A54" s="205" t="s">
        <v>109</v>
      </c>
      <c r="B54" s="254">
        <f t="shared" ref="B54:J54" si="15">SUM(B52:B53)</f>
        <v>0</v>
      </c>
      <c r="C54" s="254">
        <f t="shared" si="15"/>
        <v>0</v>
      </c>
      <c r="D54" s="254">
        <f t="shared" si="15"/>
        <v>0</v>
      </c>
      <c r="E54" s="254">
        <f t="shared" si="15"/>
        <v>0</v>
      </c>
      <c r="F54" s="254">
        <f t="shared" si="15"/>
        <v>0</v>
      </c>
      <c r="G54" s="254">
        <f t="shared" si="15"/>
        <v>0</v>
      </c>
      <c r="H54" s="254">
        <f t="shared" si="15"/>
        <v>0</v>
      </c>
      <c r="I54" s="254">
        <f t="shared" si="15"/>
        <v>0</v>
      </c>
      <c r="J54" s="254">
        <f t="shared" si="15"/>
        <v>0</v>
      </c>
    </row>
    <row r="55" spans="1:10" x14ac:dyDescent="0.3">
      <c r="A55" s="209"/>
      <c r="B55" s="256"/>
      <c r="C55" s="209"/>
      <c r="D55" s="209"/>
      <c r="E55" s="209"/>
      <c r="F55" s="209"/>
      <c r="G55" s="209"/>
      <c r="H55" s="209"/>
      <c r="I55" s="209"/>
      <c r="J55" s="209"/>
    </row>
    <row r="57" spans="1:10" x14ac:dyDescent="0.3">
      <c r="A57" s="252" t="s">
        <v>475</v>
      </c>
      <c r="B57" s="256"/>
      <c r="C57" s="209"/>
      <c r="D57" s="209"/>
      <c r="E57" s="209"/>
      <c r="F57" s="209"/>
      <c r="G57" s="209"/>
      <c r="H57" s="209"/>
      <c r="I57" s="209"/>
      <c r="J57" s="209"/>
    </row>
    <row r="58" spans="1:10" x14ac:dyDescent="0.3">
      <c r="A58" s="245"/>
      <c r="B58" s="245" t="s">
        <v>109</v>
      </c>
      <c r="C58" s="245">
        <v>2016</v>
      </c>
      <c r="D58" s="245">
        <v>2017</v>
      </c>
      <c r="E58" s="245">
        <v>2018</v>
      </c>
      <c r="F58" s="245">
        <v>2019</v>
      </c>
      <c r="G58" s="245">
        <v>2020</v>
      </c>
      <c r="H58" s="245">
        <v>2021</v>
      </c>
      <c r="I58" s="245">
        <v>2022</v>
      </c>
      <c r="J58" s="245">
        <v>2023</v>
      </c>
    </row>
    <row r="59" spans="1:10" x14ac:dyDescent="0.3">
      <c r="A59" s="248" t="s">
        <v>107</v>
      </c>
      <c r="B59" s="243">
        <f t="shared" ref="B59:B64" si="16">SUM(C59:J59)</f>
        <v>0</v>
      </c>
      <c r="C59" s="275">
        <f>C27-C9</f>
        <v>0</v>
      </c>
      <c r="D59" s="275">
        <f t="shared" ref="D59:J59" si="17">D27-D9</f>
        <v>0</v>
      </c>
      <c r="E59" s="275">
        <f t="shared" si="17"/>
        <v>0</v>
      </c>
      <c r="F59" s="275">
        <f t="shared" si="17"/>
        <v>0</v>
      </c>
      <c r="G59" s="275">
        <f t="shared" si="17"/>
        <v>0</v>
      </c>
      <c r="H59" s="275">
        <f t="shared" si="17"/>
        <v>0</v>
      </c>
      <c r="I59" s="275">
        <f t="shared" si="17"/>
        <v>0</v>
      </c>
      <c r="J59" s="275">
        <f t="shared" si="17"/>
        <v>0</v>
      </c>
    </row>
    <row r="60" spans="1:10" x14ac:dyDescent="0.3">
      <c r="A60" s="248" t="s">
        <v>108</v>
      </c>
      <c r="B60" s="243">
        <f t="shared" si="16"/>
        <v>0</v>
      </c>
      <c r="C60" s="275">
        <f t="shared" ref="C60:J60" si="18">C28-C10</f>
        <v>0</v>
      </c>
      <c r="D60" s="275">
        <f t="shared" si="18"/>
        <v>0</v>
      </c>
      <c r="E60" s="275">
        <f t="shared" si="18"/>
        <v>0</v>
      </c>
      <c r="F60" s="275">
        <f t="shared" si="18"/>
        <v>0</v>
      </c>
      <c r="G60" s="275">
        <f t="shared" si="18"/>
        <v>0</v>
      </c>
      <c r="H60" s="275">
        <f t="shared" si="18"/>
        <v>0</v>
      </c>
      <c r="I60" s="275">
        <f t="shared" si="18"/>
        <v>0</v>
      </c>
      <c r="J60" s="275">
        <f t="shared" si="18"/>
        <v>0</v>
      </c>
    </row>
    <row r="61" spans="1:10" x14ac:dyDescent="0.3">
      <c r="A61" s="248" t="s">
        <v>201</v>
      </c>
      <c r="B61" s="243">
        <f t="shared" si="16"/>
        <v>0</v>
      </c>
      <c r="C61" s="275">
        <f t="shared" ref="C61:J61" si="19">C29-C11</f>
        <v>0</v>
      </c>
      <c r="D61" s="275">
        <f t="shared" si="19"/>
        <v>0</v>
      </c>
      <c r="E61" s="275">
        <f t="shared" si="19"/>
        <v>0</v>
      </c>
      <c r="F61" s="275">
        <f t="shared" si="19"/>
        <v>0</v>
      </c>
      <c r="G61" s="275">
        <f t="shared" si="19"/>
        <v>0</v>
      </c>
      <c r="H61" s="275">
        <f t="shared" si="19"/>
        <v>0</v>
      </c>
      <c r="I61" s="275">
        <f t="shared" si="19"/>
        <v>0</v>
      </c>
      <c r="J61" s="275">
        <f t="shared" si="19"/>
        <v>0</v>
      </c>
    </row>
    <row r="62" spans="1:10" x14ac:dyDescent="0.3">
      <c r="A62" s="248" t="s">
        <v>202</v>
      </c>
      <c r="B62" s="243">
        <f t="shared" si="16"/>
        <v>0</v>
      </c>
      <c r="C62" s="275">
        <f t="shared" ref="C62:J62" si="20">C30-C12</f>
        <v>0</v>
      </c>
      <c r="D62" s="275">
        <f t="shared" si="20"/>
        <v>0</v>
      </c>
      <c r="E62" s="275">
        <f t="shared" si="20"/>
        <v>0</v>
      </c>
      <c r="F62" s="275">
        <f t="shared" si="20"/>
        <v>0</v>
      </c>
      <c r="G62" s="275">
        <f t="shared" si="20"/>
        <v>0</v>
      </c>
      <c r="H62" s="275">
        <f t="shared" si="20"/>
        <v>0</v>
      </c>
      <c r="I62" s="275">
        <f t="shared" si="20"/>
        <v>0</v>
      </c>
      <c r="J62" s="275">
        <f t="shared" si="20"/>
        <v>0</v>
      </c>
    </row>
    <row r="63" spans="1:10" x14ac:dyDescent="0.3">
      <c r="A63" s="248" t="s">
        <v>467</v>
      </c>
      <c r="B63" s="243">
        <f t="shared" si="16"/>
        <v>0</v>
      </c>
      <c r="C63" s="275">
        <f t="shared" ref="C63:J63" si="21">C31-C13</f>
        <v>0</v>
      </c>
      <c r="D63" s="275">
        <f t="shared" si="21"/>
        <v>0</v>
      </c>
      <c r="E63" s="275">
        <f t="shared" si="21"/>
        <v>0</v>
      </c>
      <c r="F63" s="275">
        <f t="shared" si="21"/>
        <v>0</v>
      </c>
      <c r="G63" s="275">
        <f t="shared" si="21"/>
        <v>0</v>
      </c>
      <c r="H63" s="275">
        <f t="shared" si="21"/>
        <v>0</v>
      </c>
      <c r="I63" s="275">
        <f t="shared" si="21"/>
        <v>0</v>
      </c>
      <c r="J63" s="275">
        <f t="shared" si="21"/>
        <v>0</v>
      </c>
    </row>
    <row r="64" spans="1:10" x14ac:dyDescent="0.3">
      <c r="A64" s="248" t="s">
        <v>468</v>
      </c>
      <c r="B64" s="243">
        <f t="shared" si="16"/>
        <v>0</v>
      </c>
      <c r="C64" s="275">
        <f t="shared" ref="C64:J64" si="22">C32-C14</f>
        <v>0</v>
      </c>
      <c r="D64" s="275">
        <f t="shared" si="22"/>
        <v>0</v>
      </c>
      <c r="E64" s="275">
        <f t="shared" si="22"/>
        <v>0</v>
      </c>
      <c r="F64" s="275">
        <f t="shared" si="22"/>
        <v>0</v>
      </c>
      <c r="G64" s="275">
        <f t="shared" si="22"/>
        <v>0</v>
      </c>
      <c r="H64" s="275">
        <f t="shared" si="22"/>
        <v>0</v>
      </c>
      <c r="I64" s="275">
        <f t="shared" si="22"/>
        <v>0</v>
      </c>
      <c r="J64" s="275">
        <f t="shared" si="22"/>
        <v>0</v>
      </c>
    </row>
    <row r="65" spans="1:10" x14ac:dyDescent="0.3">
      <c r="A65" s="205" t="s">
        <v>109</v>
      </c>
      <c r="B65" s="254">
        <f>SUM(C65:J65)</f>
        <v>0</v>
      </c>
      <c r="C65" s="254">
        <f t="shared" ref="C65:J65" si="23">SUM(C63:C64)</f>
        <v>0</v>
      </c>
      <c r="D65" s="254">
        <f t="shared" si="23"/>
        <v>0</v>
      </c>
      <c r="E65" s="254">
        <f t="shared" si="23"/>
        <v>0</v>
      </c>
      <c r="F65" s="254">
        <f t="shared" si="23"/>
        <v>0</v>
      </c>
      <c r="G65" s="254">
        <f t="shared" si="23"/>
        <v>0</v>
      </c>
      <c r="H65" s="254">
        <f t="shared" si="23"/>
        <v>0</v>
      </c>
      <c r="I65" s="254">
        <f t="shared" si="23"/>
        <v>0</v>
      </c>
      <c r="J65" s="254">
        <f t="shared" si="23"/>
        <v>0</v>
      </c>
    </row>
  </sheetData>
  <sheetProtection password="E21E" sheet="1" objects="1" scenarios="1" autoFilter="0"/>
  <autoFilter ref="A38:J38"/>
  <conditionalFormatting sqref="C52:J53">
    <cfRule type="cellIs" dxfId="15" priority="9" operator="notEqual">
      <formula>0</formula>
    </cfRule>
  </conditionalFormatting>
  <conditionalFormatting sqref="A16:J16">
    <cfRule type="cellIs" dxfId="14" priority="8" operator="equal">
      <formula>"OK"</formula>
    </cfRule>
  </conditionalFormatting>
  <conditionalFormatting sqref="A17:A18">
    <cfRule type="cellIs" dxfId="13" priority="7" operator="equal">
      <formula>"OK"</formula>
    </cfRule>
  </conditionalFormatting>
  <conditionalFormatting sqref="A34:J34">
    <cfRule type="cellIs" dxfId="12" priority="6" operator="equal">
      <formula>"OK"</formula>
    </cfRule>
  </conditionalFormatting>
  <conditionalFormatting sqref="A35">
    <cfRule type="cellIs" dxfId="11" priority="5" operator="equal">
      <formula>"OK"</formula>
    </cfRule>
  </conditionalFormatting>
  <conditionalFormatting sqref="C59">
    <cfRule type="cellIs" dxfId="10" priority="2" operator="notEqual">
      <formula>0</formula>
    </cfRule>
  </conditionalFormatting>
  <conditionalFormatting sqref="B59:J64">
    <cfRule type="cellIs" dxfId="9" priority="1" operator="not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10" sqref="D10"/>
    </sheetView>
  </sheetViews>
  <sheetFormatPr defaultRowHeight="14.4" x14ac:dyDescent="0.3"/>
  <cols>
    <col min="1" max="2" width="14.33203125" customWidth="1"/>
    <col min="3" max="10" width="12.21875" customWidth="1"/>
  </cols>
  <sheetData>
    <row r="1" spans="1:10" x14ac:dyDescent="0.3">
      <c r="A1" s="212" t="s">
        <v>453</v>
      </c>
    </row>
    <row r="2" spans="1:10" x14ac:dyDescent="0.3">
      <c r="A2" s="211" t="s">
        <v>454</v>
      </c>
    </row>
    <row r="3" spans="1:10" s="213" customFormat="1" x14ac:dyDescent="0.3">
      <c r="A3" s="214"/>
    </row>
    <row r="4" spans="1:10" x14ac:dyDescent="0.3">
      <c r="B4" s="486" t="s">
        <v>484</v>
      </c>
    </row>
    <row r="5" spans="1:10" x14ac:dyDescent="0.3">
      <c r="A5" s="486" t="s">
        <v>435</v>
      </c>
      <c r="B5" s="483" t="s">
        <v>437</v>
      </c>
      <c r="C5" s="483" t="s">
        <v>438</v>
      </c>
      <c r="D5" s="483" t="s">
        <v>439</v>
      </c>
      <c r="E5" s="483" t="s">
        <v>440</v>
      </c>
      <c r="F5" s="483" t="s">
        <v>441</v>
      </c>
      <c r="G5" s="483" t="s">
        <v>442</v>
      </c>
      <c r="H5" s="483" t="s">
        <v>443</v>
      </c>
      <c r="I5" s="483" t="s">
        <v>444</v>
      </c>
      <c r="J5" s="483" t="s">
        <v>445</v>
      </c>
    </row>
    <row r="6" spans="1:10" x14ac:dyDescent="0.3">
      <c r="A6" s="485" t="s">
        <v>491</v>
      </c>
      <c r="B6" s="487">
        <v>0</v>
      </c>
      <c r="C6" s="487"/>
      <c r="D6" s="487"/>
      <c r="E6" s="487"/>
      <c r="F6" s="487"/>
      <c r="G6" s="487"/>
      <c r="H6" s="487"/>
      <c r="I6" s="487"/>
      <c r="J6" s="487"/>
    </row>
    <row r="7" spans="1:10" x14ac:dyDescent="0.3">
      <c r="A7" s="485" t="s">
        <v>436</v>
      </c>
      <c r="B7" s="487">
        <v>0</v>
      </c>
      <c r="C7" s="487"/>
      <c r="D7" s="487"/>
      <c r="E7" s="487"/>
      <c r="F7" s="487"/>
      <c r="G7" s="487"/>
      <c r="H7" s="487"/>
      <c r="I7" s="487"/>
      <c r="J7" s="487"/>
    </row>
    <row r="25" spans="1:1" x14ac:dyDescent="0.3">
      <c r="A25" s="220" t="s">
        <v>482</v>
      </c>
    </row>
  </sheetData>
  <pageMargins left="0.7" right="0.7" top="0.78740157499999996" bottom="0.78740157499999996" header="0.3" footer="0.3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G17" sqref="G17"/>
    </sheetView>
  </sheetViews>
  <sheetFormatPr defaultColWidth="8.88671875" defaultRowHeight="14.4" x14ac:dyDescent="0.3"/>
  <cols>
    <col min="1" max="2" width="14.33203125" style="197" customWidth="1"/>
    <col min="3" max="6" width="12.21875" style="197" customWidth="1"/>
    <col min="7" max="10" width="12.21875" style="469" customWidth="1"/>
    <col min="11" max="16384" width="8.88671875" style="197"/>
  </cols>
  <sheetData>
    <row r="1" spans="1:10" x14ac:dyDescent="0.3">
      <c r="A1" s="215" t="s">
        <v>453</v>
      </c>
    </row>
    <row r="2" spans="1:10" x14ac:dyDescent="0.3">
      <c r="A2" s="220" t="s">
        <v>455</v>
      </c>
    </row>
    <row r="3" spans="1:10" s="213" customFormat="1" x14ac:dyDescent="0.3">
      <c r="A3" s="214"/>
      <c r="G3" s="469"/>
      <c r="H3" s="469"/>
      <c r="I3" s="469"/>
      <c r="J3" s="469"/>
    </row>
    <row r="4" spans="1:10" x14ac:dyDescent="0.3">
      <c r="A4"/>
      <c r="B4" s="486" t="s">
        <v>484</v>
      </c>
      <c r="C4"/>
      <c r="D4"/>
      <c r="E4"/>
      <c r="F4"/>
      <c r="G4"/>
      <c r="H4"/>
      <c r="I4"/>
      <c r="J4"/>
    </row>
    <row r="5" spans="1:10" x14ac:dyDescent="0.3">
      <c r="A5" s="486" t="s">
        <v>435</v>
      </c>
      <c r="B5" s="483" t="s">
        <v>437</v>
      </c>
      <c r="C5" s="483" t="s">
        <v>438</v>
      </c>
      <c r="D5" s="483" t="s">
        <v>439</v>
      </c>
      <c r="E5" s="483" t="s">
        <v>440</v>
      </c>
      <c r="F5" s="483" t="s">
        <v>441</v>
      </c>
      <c r="G5" s="483" t="s">
        <v>442</v>
      </c>
      <c r="H5" s="483" t="s">
        <v>443</v>
      </c>
      <c r="I5" s="483" t="s">
        <v>444</v>
      </c>
      <c r="J5" s="483" t="s">
        <v>445</v>
      </c>
    </row>
    <row r="6" spans="1:10" x14ac:dyDescent="0.3">
      <c r="A6" s="485" t="s">
        <v>491</v>
      </c>
      <c r="B6" s="487">
        <v>0</v>
      </c>
      <c r="C6" s="487"/>
      <c r="D6" s="487"/>
      <c r="E6" s="487"/>
      <c r="F6" s="487"/>
      <c r="G6" s="487"/>
      <c r="H6" s="487"/>
      <c r="I6" s="487"/>
      <c r="J6" s="487"/>
    </row>
    <row r="7" spans="1:10" ht="15" x14ac:dyDescent="0.25">
      <c r="A7" s="485" t="s">
        <v>436</v>
      </c>
      <c r="B7" s="487">
        <v>0</v>
      </c>
      <c r="C7" s="487"/>
      <c r="D7" s="487"/>
      <c r="E7" s="487"/>
      <c r="F7" s="487"/>
      <c r="G7" s="487"/>
      <c r="H7" s="487"/>
      <c r="I7" s="487"/>
      <c r="J7" s="487"/>
    </row>
    <row r="8" spans="1:10" ht="15" x14ac:dyDescent="0.25">
      <c r="A8"/>
      <c r="B8"/>
      <c r="C8"/>
      <c r="D8"/>
      <c r="E8"/>
      <c r="F8"/>
      <c r="G8"/>
      <c r="H8"/>
      <c r="I8"/>
      <c r="J8"/>
    </row>
    <row r="9" spans="1:10" ht="15" x14ac:dyDescent="0.25">
      <c r="A9"/>
      <c r="B9"/>
      <c r="C9"/>
      <c r="D9"/>
      <c r="E9"/>
      <c r="F9"/>
      <c r="G9"/>
      <c r="H9"/>
      <c r="I9"/>
      <c r="J9"/>
    </row>
    <row r="10" spans="1:10" ht="15" x14ac:dyDescent="0.25">
      <c r="A10"/>
      <c r="B10"/>
      <c r="C10"/>
      <c r="D10"/>
      <c r="E10"/>
      <c r="F10"/>
      <c r="G10"/>
      <c r="H10"/>
      <c r="I10"/>
      <c r="J10"/>
    </row>
    <row r="11" spans="1:10" ht="15" x14ac:dyDescent="0.25">
      <c r="A11"/>
      <c r="B11"/>
      <c r="C11"/>
      <c r="D11"/>
      <c r="E11"/>
      <c r="F11"/>
      <c r="G11"/>
      <c r="H11"/>
      <c r="I11"/>
      <c r="J11"/>
    </row>
    <row r="12" spans="1:10" ht="15" x14ac:dyDescent="0.25">
      <c r="A12"/>
      <c r="B12"/>
      <c r="C12"/>
      <c r="D12"/>
      <c r="E12"/>
      <c r="F12"/>
      <c r="G12"/>
      <c r="H12"/>
      <c r="I12"/>
      <c r="J12"/>
    </row>
    <row r="13" spans="1:10" ht="15" x14ac:dyDescent="0.25">
      <c r="A13"/>
      <c r="B13"/>
      <c r="C13"/>
      <c r="D13"/>
      <c r="E13"/>
      <c r="F13"/>
      <c r="G13"/>
      <c r="H13"/>
      <c r="I13"/>
      <c r="J13"/>
    </row>
    <row r="14" spans="1:10" ht="15" x14ac:dyDescent="0.25">
      <c r="A14"/>
      <c r="B14"/>
      <c r="C14"/>
      <c r="D14"/>
      <c r="E14"/>
      <c r="F14"/>
      <c r="G14"/>
      <c r="H14"/>
      <c r="I14"/>
      <c r="J14"/>
    </row>
    <row r="15" spans="1:10" ht="15" x14ac:dyDescent="0.25">
      <c r="A15"/>
      <c r="B15"/>
      <c r="C15"/>
      <c r="D15"/>
      <c r="E15"/>
      <c r="F15"/>
      <c r="G15"/>
      <c r="H15"/>
      <c r="I15"/>
      <c r="J15"/>
    </row>
    <row r="16" spans="1:10" x14ac:dyDescent="0.3">
      <c r="A16"/>
      <c r="B16"/>
      <c r="C16"/>
      <c r="D16"/>
      <c r="E16"/>
      <c r="F16"/>
      <c r="G16"/>
      <c r="H16"/>
      <c r="I16"/>
      <c r="J16"/>
    </row>
    <row r="17" spans="1:10" x14ac:dyDescent="0.3">
      <c r="A17"/>
      <c r="B17"/>
      <c r="C17"/>
      <c r="D17"/>
      <c r="E17"/>
      <c r="F17"/>
      <c r="G17"/>
      <c r="H17"/>
      <c r="I17"/>
      <c r="J17"/>
    </row>
    <row r="18" spans="1:10" x14ac:dyDescent="0.3">
      <c r="A18"/>
      <c r="B18"/>
      <c r="C18"/>
      <c r="D18"/>
      <c r="E18"/>
      <c r="F18"/>
      <c r="G18"/>
      <c r="H18"/>
      <c r="I18"/>
      <c r="J18"/>
    </row>
    <row r="19" spans="1:10" x14ac:dyDescent="0.3">
      <c r="A19"/>
      <c r="B19"/>
      <c r="C19"/>
      <c r="D19"/>
      <c r="E19"/>
      <c r="F19"/>
      <c r="G19"/>
      <c r="H19"/>
      <c r="I19"/>
      <c r="J19"/>
    </row>
    <row r="20" spans="1:10" x14ac:dyDescent="0.3">
      <c r="A20"/>
      <c r="B20"/>
      <c r="C20"/>
      <c r="D20"/>
      <c r="E20"/>
      <c r="F20"/>
      <c r="G20"/>
      <c r="H20"/>
      <c r="I20"/>
      <c r="J20"/>
    </row>
    <row r="21" spans="1:10" x14ac:dyDescent="0.3">
      <c r="A21"/>
      <c r="B21"/>
      <c r="C21"/>
      <c r="D21"/>
      <c r="E21"/>
      <c r="F21"/>
      <c r="G21"/>
      <c r="H21"/>
      <c r="I21"/>
      <c r="J21"/>
    </row>
    <row r="22" spans="1:10" x14ac:dyDescent="0.3">
      <c r="A22"/>
      <c r="B22"/>
      <c r="C22"/>
      <c r="D22"/>
      <c r="E22"/>
      <c r="F22"/>
      <c r="G22"/>
      <c r="H22"/>
      <c r="I22"/>
      <c r="J22"/>
    </row>
    <row r="23" spans="1:10" x14ac:dyDescent="0.3">
      <c r="A23"/>
      <c r="B23"/>
      <c r="C23"/>
      <c r="D23"/>
      <c r="E23"/>
      <c r="F23"/>
      <c r="G23"/>
      <c r="H23"/>
      <c r="I23"/>
      <c r="J23"/>
    </row>
    <row r="24" spans="1:10" x14ac:dyDescent="0.3">
      <c r="A24"/>
      <c r="B24"/>
      <c r="C24"/>
      <c r="D24"/>
      <c r="E24"/>
      <c r="F24"/>
      <c r="G24"/>
      <c r="H24"/>
      <c r="I24"/>
      <c r="J24"/>
    </row>
    <row r="25" spans="1:10" ht="15" x14ac:dyDescent="0.25">
      <c r="A25"/>
      <c r="B25"/>
      <c r="C25"/>
      <c r="D25"/>
      <c r="E25"/>
      <c r="F25"/>
      <c r="G25"/>
      <c r="H25"/>
      <c r="I25"/>
      <c r="J25"/>
    </row>
    <row r="26" spans="1:10" x14ac:dyDescent="0.3">
      <c r="A26"/>
      <c r="B26"/>
      <c r="C26"/>
      <c r="D26"/>
      <c r="E26"/>
      <c r="F26"/>
    </row>
    <row r="27" spans="1:10" x14ac:dyDescent="0.3">
      <c r="A27"/>
      <c r="B27"/>
      <c r="C27"/>
      <c r="D27"/>
      <c r="E27"/>
      <c r="F27"/>
    </row>
    <row r="28" spans="1:10" ht="15" x14ac:dyDescent="0.25">
      <c r="A28"/>
      <c r="B28"/>
      <c r="C28"/>
      <c r="D28"/>
      <c r="E28"/>
      <c r="F28"/>
    </row>
    <row r="29" spans="1:10" ht="15" x14ac:dyDescent="0.25">
      <c r="A29"/>
      <c r="B29"/>
      <c r="C29"/>
      <c r="D29"/>
      <c r="E29"/>
      <c r="F29"/>
    </row>
    <row r="30" spans="1:10" ht="15" x14ac:dyDescent="0.25">
      <c r="A30"/>
      <c r="B30"/>
      <c r="C30"/>
      <c r="D30"/>
      <c r="E30"/>
      <c r="F30"/>
    </row>
    <row r="31" spans="1:10" ht="15" x14ac:dyDescent="0.25">
      <c r="A31"/>
      <c r="B31"/>
      <c r="C31"/>
      <c r="D31"/>
      <c r="E31"/>
      <c r="F31"/>
    </row>
    <row r="32" spans="1:10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  <row r="36" spans="1:6" x14ac:dyDescent="0.3">
      <c r="A36"/>
      <c r="B36"/>
      <c r="C36"/>
      <c r="D36"/>
      <c r="E36"/>
      <c r="F36"/>
    </row>
    <row r="37" spans="1:6" x14ac:dyDescent="0.3">
      <c r="A37"/>
      <c r="B37"/>
      <c r="C37"/>
      <c r="D37"/>
      <c r="E37"/>
      <c r="F37"/>
    </row>
    <row r="38" spans="1:6" x14ac:dyDescent="0.3">
      <c r="A38"/>
      <c r="B38"/>
      <c r="C38"/>
      <c r="D38"/>
      <c r="E38"/>
      <c r="F38"/>
    </row>
    <row r="39" spans="1:6" x14ac:dyDescent="0.3">
      <c r="A39"/>
      <c r="B39"/>
      <c r="C39"/>
      <c r="D39"/>
      <c r="E39"/>
      <c r="F39"/>
    </row>
    <row r="40" spans="1:6" x14ac:dyDescent="0.3">
      <c r="A40"/>
      <c r="B40"/>
      <c r="C40"/>
      <c r="D40"/>
      <c r="E40"/>
      <c r="F40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5" spans="1:6" x14ac:dyDescent="0.3">
      <c r="A45"/>
      <c r="B45"/>
      <c r="C45"/>
      <c r="D45"/>
      <c r="E45"/>
      <c r="F45"/>
    </row>
    <row r="46" spans="1:6" x14ac:dyDescent="0.3">
      <c r="A46"/>
      <c r="B46"/>
      <c r="C46"/>
      <c r="D46"/>
      <c r="E46"/>
      <c r="F46"/>
    </row>
    <row r="47" spans="1:6" x14ac:dyDescent="0.3">
      <c r="A47"/>
      <c r="B47"/>
      <c r="C47"/>
      <c r="D47"/>
      <c r="E47"/>
      <c r="F47"/>
    </row>
    <row r="48" spans="1:6" x14ac:dyDescent="0.3">
      <c r="A48"/>
      <c r="B48"/>
      <c r="C48"/>
      <c r="D48"/>
      <c r="E48"/>
      <c r="F48"/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  <row r="53" spans="1:6" x14ac:dyDescent="0.3">
      <c r="A53"/>
      <c r="B53"/>
      <c r="C53"/>
      <c r="D53"/>
      <c r="E53"/>
      <c r="F53"/>
    </row>
    <row r="54" spans="1:6" x14ac:dyDescent="0.3">
      <c r="A54"/>
      <c r="B54"/>
      <c r="C54"/>
      <c r="D54"/>
      <c r="E54"/>
      <c r="F54"/>
    </row>
  </sheetData>
  <pageMargins left="0.7" right="0.7" top="0.78740157499999996" bottom="0.78740157499999996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zoomScale="80" zoomScaleNormal="80" workbookViewId="0">
      <selection activeCell="F24" sqref="F24"/>
    </sheetView>
  </sheetViews>
  <sheetFormatPr defaultColWidth="8.88671875" defaultRowHeight="14.4" x14ac:dyDescent="0.3"/>
  <cols>
    <col min="1" max="1" width="5.6640625" style="255" customWidth="1"/>
    <col min="2" max="5" width="26.5546875" style="255" customWidth="1"/>
    <col min="6" max="6" width="16.33203125" style="253" customWidth="1"/>
    <col min="7" max="7" width="14.6640625" style="255" customWidth="1"/>
    <col min="8" max="8" width="15.6640625" style="255" bestFit="1" customWidth="1"/>
    <col min="9" max="14" width="14.6640625" style="255" customWidth="1"/>
    <col min="15" max="16384" width="8.88671875" style="255"/>
  </cols>
  <sheetData>
    <row r="1" spans="1:14" x14ac:dyDescent="0.3">
      <c r="A1" s="252" t="s">
        <v>460</v>
      </c>
      <c r="B1" s="209"/>
      <c r="C1" s="209"/>
      <c r="D1" s="209"/>
      <c r="E1" s="209"/>
      <c r="F1" s="256"/>
      <c r="G1" s="209"/>
      <c r="H1" s="209"/>
      <c r="I1" s="209"/>
      <c r="J1" s="209"/>
      <c r="K1" s="209"/>
      <c r="L1" s="209"/>
      <c r="M1" s="209"/>
      <c r="N1" s="209"/>
    </row>
    <row r="2" spans="1:14" s="249" customFormat="1" x14ac:dyDescent="0.3">
      <c r="A2" s="245" t="s">
        <v>104</v>
      </c>
      <c r="B2" s="245" t="s">
        <v>96</v>
      </c>
      <c r="C2" s="245" t="s">
        <v>97</v>
      </c>
      <c r="D2" s="245" t="s">
        <v>102</v>
      </c>
      <c r="E2" s="245" t="s">
        <v>103</v>
      </c>
      <c r="F2" s="245" t="s">
        <v>109</v>
      </c>
      <c r="G2" s="245">
        <v>2016</v>
      </c>
      <c r="H2" s="245">
        <v>2017</v>
      </c>
      <c r="I2" s="245">
        <v>2018</v>
      </c>
      <c r="J2" s="245">
        <v>2019</v>
      </c>
      <c r="K2" s="245">
        <v>2020</v>
      </c>
      <c r="L2" s="245">
        <v>2021</v>
      </c>
      <c r="M2" s="245">
        <v>2022</v>
      </c>
      <c r="N2" s="245">
        <v>2023</v>
      </c>
    </row>
    <row r="3" spans="1:14" ht="26.4" customHeight="1" x14ac:dyDescent="0.3">
      <c r="A3" s="431" t="s">
        <v>191</v>
      </c>
      <c r="B3" s="432" t="s">
        <v>51</v>
      </c>
      <c r="C3" s="432"/>
      <c r="D3" s="432"/>
      <c r="E3" s="433"/>
      <c r="F3" s="243">
        <f t="shared" ref="F3:F9" si="0">SUM(G3:N3)</f>
        <v>0</v>
      </c>
      <c r="G3" s="275">
        <f>G43-G23</f>
        <v>0</v>
      </c>
      <c r="H3" s="448">
        <f t="shared" ref="H3:N3" si="1">H43-H23</f>
        <v>0</v>
      </c>
      <c r="I3" s="448">
        <f t="shared" si="1"/>
        <v>0</v>
      </c>
      <c r="J3" s="448">
        <f t="shared" si="1"/>
        <v>0</v>
      </c>
      <c r="K3" s="448">
        <f t="shared" si="1"/>
        <v>0</v>
      </c>
      <c r="L3" s="448">
        <f t="shared" si="1"/>
        <v>0</v>
      </c>
      <c r="M3" s="448">
        <f t="shared" si="1"/>
        <v>0</v>
      </c>
      <c r="N3" s="448">
        <f t="shared" si="1"/>
        <v>0</v>
      </c>
    </row>
    <row r="4" spans="1:14" ht="26.4" customHeight="1" x14ac:dyDescent="0.3">
      <c r="A4" s="431" t="s">
        <v>190</v>
      </c>
      <c r="B4" s="432" t="s">
        <v>56</v>
      </c>
      <c r="C4" s="432"/>
      <c r="D4" s="432"/>
      <c r="E4" s="433"/>
      <c r="F4" s="243">
        <f t="shared" si="0"/>
        <v>0</v>
      </c>
      <c r="G4" s="448">
        <f t="shared" ref="G4:N4" si="2">G44-G24</f>
        <v>0</v>
      </c>
      <c r="H4" s="448">
        <f t="shared" si="2"/>
        <v>0</v>
      </c>
      <c r="I4" s="448">
        <f t="shared" si="2"/>
        <v>0</v>
      </c>
      <c r="J4" s="448">
        <f t="shared" si="2"/>
        <v>0</v>
      </c>
      <c r="K4" s="448">
        <f t="shared" si="2"/>
        <v>0</v>
      </c>
      <c r="L4" s="448">
        <f t="shared" si="2"/>
        <v>0</v>
      </c>
      <c r="M4" s="448">
        <f t="shared" si="2"/>
        <v>0</v>
      </c>
      <c r="N4" s="448">
        <f t="shared" si="2"/>
        <v>0</v>
      </c>
    </row>
    <row r="5" spans="1:14" ht="26.4" customHeight="1" x14ac:dyDescent="0.3">
      <c r="A5" s="431" t="s">
        <v>105</v>
      </c>
      <c r="B5" s="432" t="s">
        <v>471</v>
      </c>
      <c r="C5" s="432"/>
      <c r="D5" s="432"/>
      <c r="E5" s="433"/>
      <c r="F5" s="243">
        <f t="shared" si="0"/>
        <v>0</v>
      </c>
      <c r="G5" s="448">
        <f t="shared" ref="G5:N5" si="3">G45-G25</f>
        <v>0</v>
      </c>
      <c r="H5" s="448">
        <f t="shared" si="3"/>
        <v>0</v>
      </c>
      <c r="I5" s="448">
        <f t="shared" si="3"/>
        <v>0</v>
      </c>
      <c r="J5" s="448">
        <f t="shared" si="3"/>
        <v>0</v>
      </c>
      <c r="K5" s="448">
        <f t="shared" si="3"/>
        <v>0</v>
      </c>
      <c r="L5" s="448">
        <f t="shared" si="3"/>
        <v>0</v>
      </c>
      <c r="M5" s="448">
        <f t="shared" si="3"/>
        <v>0</v>
      </c>
      <c r="N5" s="448">
        <f t="shared" si="3"/>
        <v>0</v>
      </c>
    </row>
    <row r="6" spans="1:14" ht="26.4" customHeight="1" x14ac:dyDescent="0.3">
      <c r="A6" s="431" t="s">
        <v>106</v>
      </c>
      <c r="B6" s="432" t="s">
        <v>472</v>
      </c>
      <c r="C6" s="432"/>
      <c r="D6" s="432"/>
      <c r="E6" s="433"/>
      <c r="F6" s="243">
        <f t="shared" si="0"/>
        <v>0</v>
      </c>
      <c r="G6" s="448">
        <f t="shared" ref="G6:N6" si="4">G46-G26</f>
        <v>0</v>
      </c>
      <c r="H6" s="448">
        <f t="shared" si="4"/>
        <v>0</v>
      </c>
      <c r="I6" s="448">
        <f t="shared" si="4"/>
        <v>0</v>
      </c>
      <c r="J6" s="448">
        <f t="shared" si="4"/>
        <v>0</v>
      </c>
      <c r="K6" s="448">
        <f t="shared" si="4"/>
        <v>0</v>
      </c>
      <c r="L6" s="448">
        <f t="shared" si="4"/>
        <v>0</v>
      </c>
      <c r="M6" s="448">
        <f t="shared" si="4"/>
        <v>0</v>
      </c>
      <c r="N6" s="448">
        <f t="shared" si="4"/>
        <v>0</v>
      </c>
    </row>
    <row r="7" spans="1:14" ht="26.4" customHeight="1" x14ac:dyDescent="0.3">
      <c r="A7" s="431" t="s">
        <v>105</v>
      </c>
      <c r="B7" s="432" t="s">
        <v>188</v>
      </c>
      <c r="C7" s="432"/>
      <c r="D7" s="432"/>
      <c r="E7" s="433"/>
      <c r="F7" s="243">
        <f t="shared" si="0"/>
        <v>0</v>
      </c>
      <c r="G7" s="448">
        <f t="shared" ref="G7:N7" si="5">G47-G27</f>
        <v>0</v>
      </c>
      <c r="H7" s="448">
        <f t="shared" si="5"/>
        <v>0</v>
      </c>
      <c r="I7" s="448">
        <f t="shared" si="5"/>
        <v>0</v>
      </c>
      <c r="J7" s="448">
        <f t="shared" si="5"/>
        <v>0</v>
      </c>
      <c r="K7" s="448">
        <f t="shared" si="5"/>
        <v>0</v>
      </c>
      <c r="L7" s="448">
        <f t="shared" si="5"/>
        <v>0</v>
      </c>
      <c r="M7" s="448">
        <f t="shared" si="5"/>
        <v>0</v>
      </c>
      <c r="N7" s="448">
        <f t="shared" si="5"/>
        <v>0</v>
      </c>
    </row>
    <row r="8" spans="1:14" ht="26.4" customHeight="1" x14ac:dyDescent="0.3">
      <c r="A8" s="431" t="s">
        <v>106</v>
      </c>
      <c r="B8" s="432" t="s">
        <v>187</v>
      </c>
      <c r="C8" s="432"/>
      <c r="D8" s="432"/>
      <c r="E8" s="433"/>
      <c r="F8" s="243">
        <f t="shared" si="0"/>
        <v>0</v>
      </c>
      <c r="G8" s="448">
        <f t="shared" ref="G8:N8" si="6">G48-G28</f>
        <v>0</v>
      </c>
      <c r="H8" s="448">
        <f t="shared" si="6"/>
        <v>0</v>
      </c>
      <c r="I8" s="448">
        <f t="shared" si="6"/>
        <v>0</v>
      </c>
      <c r="J8" s="448">
        <f t="shared" si="6"/>
        <v>0</v>
      </c>
      <c r="K8" s="448">
        <f t="shared" si="6"/>
        <v>0</v>
      </c>
      <c r="L8" s="448">
        <f t="shared" si="6"/>
        <v>0</v>
      </c>
      <c r="M8" s="448">
        <f t="shared" si="6"/>
        <v>0</v>
      </c>
      <c r="N8" s="448">
        <f t="shared" si="6"/>
        <v>0</v>
      </c>
    </row>
    <row r="9" spans="1:14" ht="26.4" customHeight="1" x14ac:dyDescent="0.3">
      <c r="A9" s="431" t="s">
        <v>492</v>
      </c>
      <c r="B9" s="432" t="s">
        <v>53</v>
      </c>
      <c r="C9" s="432" t="s">
        <v>221</v>
      </c>
      <c r="D9" s="432" t="s">
        <v>101</v>
      </c>
      <c r="E9" s="433" t="s">
        <v>116</v>
      </c>
      <c r="F9" s="243">
        <f t="shared" si="0"/>
        <v>0</v>
      </c>
      <c r="G9" s="448">
        <f t="shared" ref="G9:N9" si="7">G49-G29</f>
        <v>0</v>
      </c>
      <c r="H9" s="448">
        <f t="shared" si="7"/>
        <v>0</v>
      </c>
      <c r="I9" s="448">
        <f t="shared" si="7"/>
        <v>0</v>
      </c>
      <c r="J9" s="448">
        <f t="shared" si="7"/>
        <v>0</v>
      </c>
      <c r="K9" s="448">
        <f t="shared" si="7"/>
        <v>0</v>
      </c>
      <c r="L9" s="448">
        <f t="shared" si="7"/>
        <v>0</v>
      </c>
      <c r="M9" s="448">
        <f t="shared" si="7"/>
        <v>0</v>
      </c>
      <c r="N9" s="448">
        <f t="shared" si="7"/>
        <v>0</v>
      </c>
    </row>
    <row r="10" spans="1:14" ht="26.4" customHeight="1" x14ac:dyDescent="0.3">
      <c r="A10" s="431" t="s">
        <v>492</v>
      </c>
      <c r="B10" s="432" t="s">
        <v>62</v>
      </c>
      <c r="C10" s="432" t="s">
        <v>221</v>
      </c>
      <c r="D10" s="432" t="s">
        <v>101</v>
      </c>
      <c r="E10" s="433" t="s">
        <v>494</v>
      </c>
      <c r="F10" s="243">
        <f t="shared" ref="F10:F20" si="8">SUM(G10:N10)</f>
        <v>0</v>
      </c>
      <c r="G10" s="448">
        <f t="shared" ref="G10:N10" si="9">G50-G30</f>
        <v>0</v>
      </c>
      <c r="H10" s="448">
        <f t="shared" si="9"/>
        <v>0</v>
      </c>
      <c r="I10" s="448">
        <f t="shared" si="9"/>
        <v>0</v>
      </c>
      <c r="J10" s="448">
        <f t="shared" si="9"/>
        <v>0</v>
      </c>
      <c r="K10" s="448">
        <f t="shared" si="9"/>
        <v>0</v>
      </c>
      <c r="L10" s="448">
        <f t="shared" si="9"/>
        <v>0</v>
      </c>
      <c r="M10" s="448">
        <f t="shared" si="9"/>
        <v>0</v>
      </c>
      <c r="N10" s="448">
        <f t="shared" si="9"/>
        <v>0</v>
      </c>
    </row>
    <row r="11" spans="1:14" ht="26.4" customHeight="1" x14ac:dyDescent="0.3">
      <c r="A11" s="431" t="s">
        <v>493</v>
      </c>
      <c r="B11" s="432" t="s">
        <v>49</v>
      </c>
      <c r="C11" s="432" t="s">
        <v>85</v>
      </c>
      <c r="D11" s="432" t="s">
        <v>101</v>
      </c>
      <c r="E11" s="433" t="s">
        <v>116</v>
      </c>
      <c r="F11" s="243">
        <f t="shared" si="8"/>
        <v>0</v>
      </c>
      <c r="G11" s="448">
        <f t="shared" ref="G11:N11" si="10">G51-G31</f>
        <v>0</v>
      </c>
      <c r="H11" s="448">
        <f t="shared" si="10"/>
        <v>0</v>
      </c>
      <c r="I11" s="448">
        <f t="shared" si="10"/>
        <v>0</v>
      </c>
      <c r="J11" s="448">
        <f t="shared" si="10"/>
        <v>0</v>
      </c>
      <c r="K11" s="448">
        <f t="shared" si="10"/>
        <v>0</v>
      </c>
      <c r="L11" s="448">
        <f t="shared" si="10"/>
        <v>0</v>
      </c>
      <c r="M11" s="448">
        <f t="shared" si="10"/>
        <v>0</v>
      </c>
      <c r="N11" s="448">
        <f t="shared" si="10"/>
        <v>0</v>
      </c>
    </row>
    <row r="12" spans="1:14" ht="26.4" customHeight="1" x14ac:dyDescent="0.3">
      <c r="A12" s="431" t="s">
        <v>493</v>
      </c>
      <c r="B12" s="432" t="s">
        <v>58</v>
      </c>
      <c r="C12" s="432" t="s">
        <v>85</v>
      </c>
      <c r="D12" s="432" t="s">
        <v>101</v>
      </c>
      <c r="E12" s="433" t="s">
        <v>494</v>
      </c>
      <c r="F12" s="243">
        <f t="shared" si="8"/>
        <v>0</v>
      </c>
      <c r="G12" s="448">
        <f t="shared" ref="G12:N12" si="11">G52-G32</f>
        <v>0</v>
      </c>
      <c r="H12" s="448">
        <f t="shared" si="11"/>
        <v>0</v>
      </c>
      <c r="I12" s="448">
        <f t="shared" si="11"/>
        <v>0</v>
      </c>
      <c r="J12" s="448">
        <f t="shared" si="11"/>
        <v>0</v>
      </c>
      <c r="K12" s="448">
        <f t="shared" si="11"/>
        <v>0</v>
      </c>
      <c r="L12" s="448">
        <f t="shared" si="11"/>
        <v>0</v>
      </c>
      <c r="M12" s="448">
        <f t="shared" si="11"/>
        <v>0</v>
      </c>
      <c r="N12" s="448">
        <f t="shared" si="11"/>
        <v>0</v>
      </c>
    </row>
    <row r="13" spans="1:14" ht="26.4" customHeight="1" x14ac:dyDescent="0.3">
      <c r="A13" s="431" t="s">
        <v>106</v>
      </c>
      <c r="B13" s="432" t="s">
        <v>53</v>
      </c>
      <c r="C13" s="432" t="s">
        <v>221</v>
      </c>
      <c r="D13" s="432" t="s">
        <v>101</v>
      </c>
      <c r="E13" s="433" t="s">
        <v>115</v>
      </c>
      <c r="F13" s="243">
        <f t="shared" si="8"/>
        <v>0</v>
      </c>
      <c r="G13" s="448">
        <f t="shared" ref="G13:N13" si="12">G53-G33</f>
        <v>0</v>
      </c>
      <c r="H13" s="448">
        <f t="shared" si="12"/>
        <v>0</v>
      </c>
      <c r="I13" s="448">
        <f t="shared" si="12"/>
        <v>0</v>
      </c>
      <c r="J13" s="448">
        <f t="shared" si="12"/>
        <v>0</v>
      </c>
      <c r="K13" s="448">
        <f t="shared" si="12"/>
        <v>0</v>
      </c>
      <c r="L13" s="448">
        <f t="shared" si="12"/>
        <v>0</v>
      </c>
      <c r="M13" s="448">
        <f t="shared" si="12"/>
        <v>0</v>
      </c>
      <c r="N13" s="448">
        <f t="shared" si="12"/>
        <v>0</v>
      </c>
    </row>
    <row r="14" spans="1:14" ht="26.4" customHeight="1" x14ac:dyDescent="0.3">
      <c r="A14" s="431" t="s">
        <v>106</v>
      </c>
      <c r="B14" s="432" t="s">
        <v>62</v>
      </c>
      <c r="C14" s="432" t="s">
        <v>221</v>
      </c>
      <c r="D14" s="432" t="s">
        <v>101</v>
      </c>
      <c r="E14" s="433" t="s">
        <v>118</v>
      </c>
      <c r="F14" s="243">
        <f t="shared" si="8"/>
        <v>0</v>
      </c>
      <c r="G14" s="448">
        <f t="shared" ref="G14:N14" si="13">G54-G34</f>
        <v>0</v>
      </c>
      <c r="H14" s="448">
        <f t="shared" si="13"/>
        <v>0</v>
      </c>
      <c r="I14" s="448">
        <f t="shared" si="13"/>
        <v>0</v>
      </c>
      <c r="J14" s="448">
        <f t="shared" si="13"/>
        <v>0</v>
      </c>
      <c r="K14" s="448">
        <f t="shared" si="13"/>
        <v>0</v>
      </c>
      <c r="L14" s="448">
        <f t="shared" si="13"/>
        <v>0</v>
      </c>
      <c r="M14" s="448">
        <f t="shared" si="13"/>
        <v>0</v>
      </c>
      <c r="N14" s="448">
        <f t="shared" si="13"/>
        <v>0</v>
      </c>
    </row>
    <row r="15" spans="1:14" ht="26.4" customHeight="1" x14ac:dyDescent="0.3">
      <c r="A15" s="431" t="s">
        <v>106</v>
      </c>
      <c r="B15" s="432" t="s">
        <v>54</v>
      </c>
      <c r="C15" s="432" t="s">
        <v>221</v>
      </c>
      <c r="D15" s="432" t="s">
        <v>101</v>
      </c>
      <c r="E15" s="433" t="s">
        <v>114</v>
      </c>
      <c r="F15" s="243">
        <f t="shared" si="8"/>
        <v>0</v>
      </c>
      <c r="G15" s="448">
        <f t="shared" ref="G15:N15" si="14">G55-G35</f>
        <v>0</v>
      </c>
      <c r="H15" s="448">
        <f t="shared" si="14"/>
        <v>0</v>
      </c>
      <c r="I15" s="448">
        <f t="shared" si="14"/>
        <v>0</v>
      </c>
      <c r="J15" s="448">
        <f t="shared" si="14"/>
        <v>0</v>
      </c>
      <c r="K15" s="448">
        <f t="shared" si="14"/>
        <v>0</v>
      </c>
      <c r="L15" s="448">
        <f t="shared" si="14"/>
        <v>0</v>
      </c>
      <c r="M15" s="448">
        <f t="shared" si="14"/>
        <v>0</v>
      </c>
      <c r="N15" s="448">
        <f t="shared" si="14"/>
        <v>0</v>
      </c>
    </row>
    <row r="16" spans="1:14" ht="26.4" customHeight="1" x14ac:dyDescent="0.3">
      <c r="A16" s="431" t="s">
        <v>106</v>
      </c>
      <c r="B16" s="432" t="s">
        <v>67</v>
      </c>
      <c r="C16" s="432" t="s">
        <v>221</v>
      </c>
      <c r="D16" s="432" t="s">
        <v>101</v>
      </c>
      <c r="E16" s="433" t="s">
        <v>117</v>
      </c>
      <c r="F16" s="243">
        <f t="shared" si="8"/>
        <v>0</v>
      </c>
      <c r="G16" s="448">
        <f t="shared" ref="G16:N16" si="15">G56-G36</f>
        <v>0</v>
      </c>
      <c r="H16" s="448">
        <f t="shared" si="15"/>
        <v>0</v>
      </c>
      <c r="I16" s="448">
        <f t="shared" si="15"/>
        <v>0</v>
      </c>
      <c r="J16" s="448">
        <f t="shared" si="15"/>
        <v>0</v>
      </c>
      <c r="K16" s="448">
        <f t="shared" si="15"/>
        <v>0</v>
      </c>
      <c r="L16" s="448">
        <f t="shared" si="15"/>
        <v>0</v>
      </c>
      <c r="M16" s="448">
        <f t="shared" si="15"/>
        <v>0</v>
      </c>
      <c r="N16" s="448">
        <f t="shared" si="15"/>
        <v>0</v>
      </c>
    </row>
    <row r="17" spans="1:14" s="454" customFormat="1" ht="26.4" customHeight="1" x14ac:dyDescent="0.3">
      <c r="A17" s="431" t="s">
        <v>105</v>
      </c>
      <c r="B17" s="432" t="s">
        <v>49</v>
      </c>
      <c r="C17" s="432" t="s">
        <v>85</v>
      </c>
      <c r="D17" s="432" t="s">
        <v>101</v>
      </c>
      <c r="E17" s="433" t="s">
        <v>115</v>
      </c>
      <c r="F17" s="449">
        <f t="shared" si="8"/>
        <v>0</v>
      </c>
      <c r="G17" s="448">
        <f t="shared" ref="G17:N17" si="16">G57-G37</f>
        <v>0</v>
      </c>
      <c r="H17" s="448">
        <f t="shared" si="16"/>
        <v>0</v>
      </c>
      <c r="I17" s="448">
        <f t="shared" si="16"/>
        <v>0</v>
      </c>
      <c r="J17" s="448">
        <f t="shared" si="16"/>
        <v>0</v>
      </c>
      <c r="K17" s="448">
        <f t="shared" si="16"/>
        <v>0</v>
      </c>
      <c r="L17" s="448">
        <f t="shared" si="16"/>
        <v>0</v>
      </c>
      <c r="M17" s="448">
        <f t="shared" si="16"/>
        <v>0</v>
      </c>
      <c r="N17" s="448">
        <f t="shared" si="16"/>
        <v>0</v>
      </c>
    </row>
    <row r="18" spans="1:14" s="454" customFormat="1" ht="26.4" customHeight="1" x14ac:dyDescent="0.3">
      <c r="A18" s="431" t="s">
        <v>105</v>
      </c>
      <c r="B18" s="432" t="s">
        <v>58</v>
      </c>
      <c r="C18" s="432" t="s">
        <v>85</v>
      </c>
      <c r="D18" s="432" t="s">
        <v>101</v>
      </c>
      <c r="E18" s="433" t="s">
        <v>118</v>
      </c>
      <c r="F18" s="449">
        <f t="shared" si="8"/>
        <v>0</v>
      </c>
      <c r="G18" s="448">
        <f t="shared" ref="G18:N18" si="17">G58-G38</f>
        <v>0</v>
      </c>
      <c r="H18" s="448">
        <f t="shared" si="17"/>
        <v>0</v>
      </c>
      <c r="I18" s="448">
        <f t="shared" si="17"/>
        <v>0</v>
      </c>
      <c r="J18" s="448">
        <f t="shared" si="17"/>
        <v>0</v>
      </c>
      <c r="K18" s="448">
        <f t="shared" si="17"/>
        <v>0</v>
      </c>
      <c r="L18" s="448">
        <f t="shared" si="17"/>
        <v>0</v>
      </c>
      <c r="M18" s="448">
        <f t="shared" si="17"/>
        <v>0</v>
      </c>
      <c r="N18" s="448">
        <f t="shared" si="17"/>
        <v>0</v>
      </c>
    </row>
    <row r="19" spans="1:14" s="454" customFormat="1" ht="26.4" customHeight="1" x14ac:dyDescent="0.3">
      <c r="A19" s="431" t="s">
        <v>105</v>
      </c>
      <c r="B19" s="432" t="s">
        <v>50</v>
      </c>
      <c r="C19" s="432" t="s">
        <v>85</v>
      </c>
      <c r="D19" s="432" t="s">
        <v>101</v>
      </c>
      <c r="E19" s="433" t="s">
        <v>114</v>
      </c>
      <c r="F19" s="449">
        <f t="shared" si="8"/>
        <v>0</v>
      </c>
      <c r="G19" s="448">
        <f t="shared" ref="G19:N19" si="18">G59-G39</f>
        <v>0</v>
      </c>
      <c r="H19" s="448">
        <f t="shared" si="18"/>
        <v>0</v>
      </c>
      <c r="I19" s="448">
        <f t="shared" si="18"/>
        <v>0</v>
      </c>
      <c r="J19" s="448">
        <f t="shared" si="18"/>
        <v>0</v>
      </c>
      <c r="K19" s="448">
        <f t="shared" si="18"/>
        <v>0</v>
      </c>
      <c r="L19" s="448">
        <f t="shared" si="18"/>
        <v>0</v>
      </c>
      <c r="M19" s="448">
        <f t="shared" si="18"/>
        <v>0</v>
      </c>
      <c r="N19" s="448">
        <f t="shared" si="18"/>
        <v>0</v>
      </c>
    </row>
    <row r="20" spans="1:14" s="454" customFormat="1" ht="26.4" customHeight="1" x14ac:dyDescent="0.3">
      <c r="A20" s="431" t="s">
        <v>105</v>
      </c>
      <c r="B20" s="432" t="s">
        <v>60</v>
      </c>
      <c r="C20" s="432" t="s">
        <v>85</v>
      </c>
      <c r="D20" s="432" t="s">
        <v>101</v>
      </c>
      <c r="E20" s="433" t="s">
        <v>117</v>
      </c>
      <c r="F20" s="449">
        <f t="shared" si="8"/>
        <v>0</v>
      </c>
      <c r="G20" s="448">
        <f t="shared" ref="G20:N20" si="19">G60-G40</f>
        <v>0</v>
      </c>
      <c r="H20" s="448">
        <f t="shared" si="19"/>
        <v>0</v>
      </c>
      <c r="I20" s="448">
        <f t="shared" si="19"/>
        <v>0</v>
      </c>
      <c r="J20" s="448">
        <f t="shared" si="19"/>
        <v>0</v>
      </c>
      <c r="K20" s="448">
        <f t="shared" si="19"/>
        <v>0</v>
      </c>
      <c r="L20" s="448">
        <f t="shared" si="19"/>
        <v>0</v>
      </c>
      <c r="M20" s="448">
        <f t="shared" si="19"/>
        <v>0</v>
      </c>
      <c r="N20" s="448">
        <f t="shared" si="19"/>
        <v>0</v>
      </c>
    </row>
    <row r="21" spans="1:14" x14ac:dyDescent="0.3">
      <c r="A21" s="252" t="s">
        <v>461</v>
      </c>
      <c r="B21" s="209"/>
      <c r="C21" s="209"/>
      <c r="D21" s="209"/>
      <c r="E21" s="209"/>
      <c r="F21" s="256"/>
      <c r="G21" s="209"/>
      <c r="H21" s="209"/>
      <c r="I21" s="209"/>
      <c r="J21" s="209"/>
      <c r="K21" s="209"/>
      <c r="L21" s="209"/>
      <c r="M21" s="209"/>
      <c r="N21" s="209"/>
    </row>
    <row r="22" spans="1:14" s="452" customFormat="1" x14ac:dyDescent="0.3">
      <c r="A22" s="450" t="s">
        <v>104</v>
      </c>
      <c r="B22" s="450" t="s">
        <v>96</v>
      </c>
      <c r="C22" s="450" t="s">
        <v>97</v>
      </c>
      <c r="D22" s="450" t="s">
        <v>102</v>
      </c>
      <c r="E22" s="450" t="s">
        <v>103</v>
      </c>
      <c r="F22" s="450" t="s">
        <v>109</v>
      </c>
      <c r="G22" s="450">
        <v>2016</v>
      </c>
      <c r="H22" s="450">
        <v>2017</v>
      </c>
      <c r="I22" s="450">
        <v>2018</v>
      </c>
      <c r="J22" s="450">
        <v>2019</v>
      </c>
      <c r="K22" s="450">
        <v>2020</v>
      </c>
      <c r="L22" s="450">
        <v>2021</v>
      </c>
      <c r="M22" s="450">
        <v>2022</v>
      </c>
      <c r="N22" s="450">
        <v>2023</v>
      </c>
    </row>
    <row r="23" spans="1:14" s="454" customFormat="1" ht="26.4" customHeight="1" x14ac:dyDescent="0.3">
      <c r="A23" s="431" t="s">
        <v>191</v>
      </c>
      <c r="B23" s="432" t="s">
        <v>51</v>
      </c>
      <c r="C23" s="432"/>
      <c r="D23" s="432"/>
      <c r="E23" s="433"/>
      <c r="F23" s="449">
        <f t="shared" ref="F23:F29" si="20">SUM(G23:N23)</f>
        <v>0</v>
      </c>
      <c r="G23" s="448">
        <f>SUMIFS('Zdroje RoPD'!G$30:G$47,'Zdroje RoPD'!$B$30:$B$47,$B23)</f>
        <v>0</v>
      </c>
      <c r="H23" s="448">
        <f>SUMIFS('Zdroje RoPD'!H$30:H$47,'Zdroje RoPD'!$B$30:$B$47,$B23)</f>
        <v>0</v>
      </c>
      <c r="I23" s="448">
        <f>SUMIFS('Zdroje RoPD'!I$30:I$47,'Zdroje RoPD'!$B$30:$B$47,$B23)</f>
        <v>0</v>
      </c>
      <c r="J23" s="448">
        <f>SUMIFS('Zdroje RoPD'!J$30:J$47,'Zdroje RoPD'!$B$30:$B$47,$B23)</f>
        <v>0</v>
      </c>
      <c r="K23" s="448">
        <f>SUMIFS('Zdroje RoPD'!K$30:K$47,'Zdroje RoPD'!$B$30:$B$47,$B23)</f>
        <v>0</v>
      </c>
      <c r="L23" s="448">
        <f>SUMIFS('Zdroje RoPD'!L$30:L$47,'Zdroje RoPD'!$B$30:$B$47,$B23)</f>
        <v>0</v>
      </c>
      <c r="M23" s="448">
        <f>SUMIFS('Zdroje RoPD'!M$30:M$47,'Zdroje RoPD'!$B$30:$B$47,$B23)</f>
        <v>0</v>
      </c>
      <c r="N23" s="448">
        <f>SUMIFS('Zdroje RoPD'!N$30:N$47,'Zdroje RoPD'!$B$30:$B$47,$B23)</f>
        <v>0</v>
      </c>
    </row>
    <row r="24" spans="1:14" s="454" customFormat="1" ht="26.4" customHeight="1" x14ac:dyDescent="0.3">
      <c r="A24" s="431" t="s">
        <v>190</v>
      </c>
      <c r="B24" s="432" t="s">
        <v>56</v>
      </c>
      <c r="C24" s="432"/>
      <c r="D24" s="432"/>
      <c r="E24" s="433"/>
      <c r="F24" s="449">
        <f t="shared" si="20"/>
        <v>0</v>
      </c>
      <c r="G24" s="448">
        <f>SUMIFS('Zdroje RoPD'!G$30:G$47,'Zdroje RoPD'!$B$30:$B$47,$B24)</f>
        <v>0</v>
      </c>
      <c r="H24" s="448">
        <f>SUMIFS('Zdroje RoPD'!H$30:H$47,'Zdroje RoPD'!$B$30:$B$47,$B24)</f>
        <v>0</v>
      </c>
      <c r="I24" s="448">
        <f>SUMIFS('Zdroje RoPD'!I$30:I$47,'Zdroje RoPD'!$B$30:$B$47,$B24)</f>
        <v>0</v>
      </c>
      <c r="J24" s="448">
        <f>SUMIFS('Zdroje RoPD'!J$30:J$47,'Zdroje RoPD'!$B$30:$B$47,$B24)</f>
        <v>0</v>
      </c>
      <c r="K24" s="448">
        <f>SUMIFS('Zdroje RoPD'!K$30:K$47,'Zdroje RoPD'!$B$30:$B$47,$B24)</f>
        <v>0</v>
      </c>
      <c r="L24" s="448">
        <f>SUMIFS('Zdroje RoPD'!L$30:L$47,'Zdroje RoPD'!$B$30:$B$47,$B24)</f>
        <v>0</v>
      </c>
      <c r="M24" s="448">
        <f>SUMIFS('Zdroje RoPD'!M$30:M$47,'Zdroje RoPD'!$B$30:$B$47,$B24)</f>
        <v>0</v>
      </c>
      <c r="N24" s="448">
        <f>SUMIFS('Zdroje RoPD'!N$30:N$47,'Zdroje RoPD'!$B$30:$B$47,$B24)</f>
        <v>0</v>
      </c>
    </row>
    <row r="25" spans="1:14" s="454" customFormat="1" ht="26.4" customHeight="1" x14ac:dyDescent="0.3">
      <c r="A25" s="431" t="s">
        <v>105</v>
      </c>
      <c r="B25" s="432" t="s">
        <v>471</v>
      </c>
      <c r="C25" s="432"/>
      <c r="D25" s="432"/>
      <c r="E25" s="433"/>
      <c r="F25" s="449">
        <f t="shared" si="20"/>
        <v>0</v>
      </c>
      <c r="G25" s="448">
        <f>SUMIFS('Zdroje RoPD'!G$30:G$47,'Zdroje RoPD'!$B$30:$B$47,$B25)</f>
        <v>0</v>
      </c>
      <c r="H25" s="448">
        <f>SUMIFS('Zdroje RoPD'!H$30:H$47,'Zdroje RoPD'!$B$30:$B$47,$B25)</f>
        <v>0</v>
      </c>
      <c r="I25" s="448">
        <f>SUMIFS('Zdroje RoPD'!I$30:I$47,'Zdroje RoPD'!$B$30:$B$47,$B25)</f>
        <v>0</v>
      </c>
      <c r="J25" s="448">
        <f>SUMIFS('Zdroje RoPD'!J$30:J$47,'Zdroje RoPD'!$B$30:$B$47,$B25)</f>
        <v>0</v>
      </c>
      <c r="K25" s="448">
        <f>SUMIFS('Zdroje RoPD'!K$30:K$47,'Zdroje RoPD'!$B$30:$B$47,$B25)</f>
        <v>0</v>
      </c>
      <c r="L25" s="448">
        <f>SUMIFS('Zdroje RoPD'!L$30:L$47,'Zdroje RoPD'!$B$30:$B$47,$B25)</f>
        <v>0</v>
      </c>
      <c r="M25" s="448">
        <f>SUMIFS('Zdroje RoPD'!M$30:M$47,'Zdroje RoPD'!$B$30:$B$47,$B25)</f>
        <v>0</v>
      </c>
      <c r="N25" s="448">
        <f>SUMIFS('Zdroje RoPD'!N$30:N$47,'Zdroje RoPD'!$B$30:$B$47,$B25)</f>
        <v>0</v>
      </c>
    </row>
    <row r="26" spans="1:14" s="454" customFormat="1" ht="26.4" customHeight="1" x14ac:dyDescent="0.3">
      <c r="A26" s="431" t="s">
        <v>106</v>
      </c>
      <c r="B26" s="432" t="s">
        <v>472</v>
      </c>
      <c r="C26" s="432"/>
      <c r="D26" s="432"/>
      <c r="E26" s="433"/>
      <c r="F26" s="449">
        <f t="shared" si="20"/>
        <v>0</v>
      </c>
      <c r="G26" s="448">
        <f>SUMIFS('Zdroje RoPD'!G$30:G$47,'Zdroje RoPD'!$B$30:$B$47,$B26)</f>
        <v>0</v>
      </c>
      <c r="H26" s="448">
        <f>SUMIFS('Zdroje RoPD'!H$30:H$47,'Zdroje RoPD'!$B$30:$B$47,$B26)</f>
        <v>0</v>
      </c>
      <c r="I26" s="448">
        <f>SUMIFS('Zdroje RoPD'!I$30:I$47,'Zdroje RoPD'!$B$30:$B$47,$B26)</f>
        <v>0</v>
      </c>
      <c r="J26" s="448">
        <f>SUMIFS('Zdroje RoPD'!J$30:J$47,'Zdroje RoPD'!$B$30:$B$47,$B26)</f>
        <v>0</v>
      </c>
      <c r="K26" s="448">
        <f>SUMIFS('Zdroje RoPD'!K$30:K$47,'Zdroje RoPD'!$B$30:$B$47,$B26)</f>
        <v>0</v>
      </c>
      <c r="L26" s="448">
        <f>SUMIFS('Zdroje RoPD'!L$30:L$47,'Zdroje RoPD'!$B$30:$B$47,$B26)</f>
        <v>0</v>
      </c>
      <c r="M26" s="448">
        <f>SUMIFS('Zdroje RoPD'!M$30:M$47,'Zdroje RoPD'!$B$30:$B$47,$B26)</f>
        <v>0</v>
      </c>
      <c r="N26" s="448">
        <f>SUMIFS('Zdroje RoPD'!N$30:N$47,'Zdroje RoPD'!$B$30:$B$47,$B26)</f>
        <v>0</v>
      </c>
    </row>
    <row r="27" spans="1:14" s="454" customFormat="1" ht="26.4" customHeight="1" x14ac:dyDescent="0.3">
      <c r="A27" s="431" t="s">
        <v>105</v>
      </c>
      <c r="B27" s="432" t="s">
        <v>188</v>
      </c>
      <c r="C27" s="432"/>
      <c r="D27" s="432"/>
      <c r="E27" s="433"/>
      <c r="F27" s="449">
        <f t="shared" si="20"/>
        <v>0</v>
      </c>
      <c r="G27" s="448">
        <f>SUMIFS('Zdroje RoPD'!G$30:G$47,'Zdroje RoPD'!$B$30:$B$47,$B27)</f>
        <v>0</v>
      </c>
      <c r="H27" s="448">
        <f>SUMIFS('Zdroje RoPD'!H$30:H$47,'Zdroje RoPD'!$B$30:$B$47,$B27)</f>
        <v>0</v>
      </c>
      <c r="I27" s="448">
        <f>SUMIFS('Zdroje RoPD'!I$30:I$47,'Zdroje RoPD'!$B$30:$B$47,$B27)</f>
        <v>0</v>
      </c>
      <c r="J27" s="448">
        <f>SUMIFS('Zdroje RoPD'!J$30:J$47,'Zdroje RoPD'!$B$30:$B$47,$B27)</f>
        <v>0</v>
      </c>
      <c r="K27" s="448">
        <f>SUMIFS('Zdroje RoPD'!K$30:K$47,'Zdroje RoPD'!$B$30:$B$47,$B27)</f>
        <v>0</v>
      </c>
      <c r="L27" s="448">
        <f>SUMIFS('Zdroje RoPD'!L$30:L$47,'Zdroje RoPD'!$B$30:$B$47,$B27)</f>
        <v>0</v>
      </c>
      <c r="M27" s="448">
        <f>SUMIFS('Zdroje RoPD'!M$30:M$47,'Zdroje RoPD'!$B$30:$B$47,$B27)</f>
        <v>0</v>
      </c>
      <c r="N27" s="448">
        <f>SUMIFS('Zdroje RoPD'!N$30:N$47,'Zdroje RoPD'!$B$30:$B$47,$B27)</f>
        <v>0</v>
      </c>
    </row>
    <row r="28" spans="1:14" s="454" customFormat="1" ht="26.4" customHeight="1" x14ac:dyDescent="0.3">
      <c r="A28" s="431" t="s">
        <v>106</v>
      </c>
      <c r="B28" s="432" t="s">
        <v>187</v>
      </c>
      <c r="C28" s="432"/>
      <c r="D28" s="432"/>
      <c r="E28" s="433"/>
      <c r="F28" s="449">
        <f t="shared" si="20"/>
        <v>0</v>
      </c>
      <c r="G28" s="448">
        <f>SUMIFS('Zdroje RoPD'!G$30:G$47,'Zdroje RoPD'!$B$30:$B$47,$B28)</f>
        <v>0</v>
      </c>
      <c r="H28" s="448">
        <f>SUMIFS('Zdroje RoPD'!H$30:H$47,'Zdroje RoPD'!$B$30:$B$47,$B28)</f>
        <v>0</v>
      </c>
      <c r="I28" s="448">
        <f>SUMIFS('Zdroje RoPD'!I$30:I$47,'Zdroje RoPD'!$B$30:$B$47,$B28)</f>
        <v>0</v>
      </c>
      <c r="J28" s="448">
        <f>SUMIFS('Zdroje RoPD'!J$30:J$47,'Zdroje RoPD'!$B$30:$B$47,$B28)</f>
        <v>0</v>
      </c>
      <c r="K28" s="448">
        <f>SUMIFS('Zdroje RoPD'!K$30:K$47,'Zdroje RoPD'!$B$30:$B$47,$B28)</f>
        <v>0</v>
      </c>
      <c r="L28" s="448">
        <f>SUMIFS('Zdroje RoPD'!L$30:L$47,'Zdroje RoPD'!$B$30:$B$47,$B28)</f>
        <v>0</v>
      </c>
      <c r="M28" s="448">
        <f>SUMIFS('Zdroje RoPD'!M$30:M$47,'Zdroje RoPD'!$B$30:$B$47,$B28)</f>
        <v>0</v>
      </c>
      <c r="N28" s="448">
        <f>SUMIFS('Zdroje RoPD'!N$30:N$47,'Zdroje RoPD'!$B$30:$B$47,$B28)</f>
        <v>0</v>
      </c>
    </row>
    <row r="29" spans="1:14" s="454" customFormat="1" ht="26.4" customHeight="1" x14ac:dyDescent="0.3">
      <c r="A29" s="431" t="s">
        <v>492</v>
      </c>
      <c r="B29" s="432" t="s">
        <v>53</v>
      </c>
      <c r="C29" s="432" t="s">
        <v>221</v>
      </c>
      <c r="D29" s="432" t="s">
        <v>101</v>
      </c>
      <c r="E29" s="433" t="s">
        <v>116</v>
      </c>
      <c r="F29" s="449">
        <f t="shared" si="20"/>
        <v>0</v>
      </c>
      <c r="G29" s="448">
        <f>SUMIFS('Zdroje RoPD'!G$30:G$47,'Zdroje RoPD'!$B$30:$B$47,$B29)</f>
        <v>0</v>
      </c>
      <c r="H29" s="448">
        <f>SUMIFS('Zdroje RoPD'!H$30:H$47,'Zdroje RoPD'!$B$30:$B$47,$B29)</f>
        <v>0</v>
      </c>
      <c r="I29" s="448">
        <f>SUMIFS('Zdroje RoPD'!I$30:I$47,'Zdroje RoPD'!$B$30:$B$47,$B29)</f>
        <v>0</v>
      </c>
      <c r="J29" s="448">
        <f>SUMIFS('Zdroje RoPD'!J$30:J$47,'Zdroje RoPD'!$B$30:$B$47,$B29)</f>
        <v>0</v>
      </c>
      <c r="K29" s="448">
        <f>SUMIFS('Zdroje RoPD'!K$30:K$47,'Zdroje RoPD'!$B$30:$B$47,$B29)</f>
        <v>0</v>
      </c>
      <c r="L29" s="448">
        <f>SUMIFS('Zdroje RoPD'!L$30:L$47,'Zdroje RoPD'!$B$30:$B$47,$B29)</f>
        <v>0</v>
      </c>
      <c r="M29" s="448">
        <f>SUMIFS('Zdroje RoPD'!M$30:M$47,'Zdroje RoPD'!$B$30:$B$47,$B29)</f>
        <v>0</v>
      </c>
      <c r="N29" s="448">
        <f>SUMIFS('Zdroje RoPD'!N$30:N$47,'Zdroje RoPD'!$B$30:$B$47,$B29)</f>
        <v>0</v>
      </c>
    </row>
    <row r="30" spans="1:14" s="454" customFormat="1" ht="26.4" customHeight="1" x14ac:dyDescent="0.3">
      <c r="A30" s="431" t="s">
        <v>492</v>
      </c>
      <c r="B30" s="432" t="s">
        <v>62</v>
      </c>
      <c r="C30" s="432" t="s">
        <v>221</v>
      </c>
      <c r="D30" s="432" t="s">
        <v>101</v>
      </c>
      <c r="E30" s="433" t="s">
        <v>494</v>
      </c>
      <c r="F30" s="449">
        <f t="shared" ref="F30:F40" si="21">SUM(G30:N30)</f>
        <v>0</v>
      </c>
      <c r="G30" s="448">
        <f>SUMIFS('Zdroje RoPD'!G$30:G$47,'Zdroje RoPD'!$B$30:$B$47,$B30)</f>
        <v>0</v>
      </c>
      <c r="H30" s="448">
        <f>SUMIFS('Zdroje RoPD'!H$30:H$47,'Zdroje RoPD'!$B$30:$B$47,$B30)</f>
        <v>0</v>
      </c>
      <c r="I30" s="448">
        <f>SUMIFS('Zdroje RoPD'!I$30:I$47,'Zdroje RoPD'!$B$30:$B$47,$B30)</f>
        <v>0</v>
      </c>
      <c r="J30" s="448">
        <f>SUMIFS('Zdroje RoPD'!J$30:J$47,'Zdroje RoPD'!$B$30:$B$47,$B30)</f>
        <v>0</v>
      </c>
      <c r="K30" s="448">
        <f>SUMIFS('Zdroje RoPD'!K$30:K$47,'Zdroje RoPD'!$B$30:$B$47,$B30)</f>
        <v>0</v>
      </c>
      <c r="L30" s="448">
        <f>SUMIFS('Zdroje RoPD'!L$30:L$47,'Zdroje RoPD'!$B$30:$B$47,$B30)</f>
        <v>0</v>
      </c>
      <c r="M30" s="448">
        <f>SUMIFS('Zdroje RoPD'!M$30:M$47,'Zdroje RoPD'!$B$30:$B$47,$B30)</f>
        <v>0</v>
      </c>
      <c r="N30" s="448">
        <f>SUMIFS('Zdroje RoPD'!N$30:N$47,'Zdroje RoPD'!$B$30:$B$47,$B30)</f>
        <v>0</v>
      </c>
    </row>
    <row r="31" spans="1:14" s="454" customFormat="1" ht="26.4" customHeight="1" x14ac:dyDescent="0.3">
      <c r="A31" s="431" t="s">
        <v>493</v>
      </c>
      <c r="B31" s="432" t="s">
        <v>49</v>
      </c>
      <c r="C31" s="432" t="s">
        <v>85</v>
      </c>
      <c r="D31" s="432" t="s">
        <v>101</v>
      </c>
      <c r="E31" s="433" t="s">
        <v>116</v>
      </c>
      <c r="F31" s="449">
        <f t="shared" si="21"/>
        <v>0</v>
      </c>
      <c r="G31" s="448">
        <f>SUMIFS('Zdroje RoPD'!G$30:G$47,'Zdroje RoPD'!$B$30:$B$47,$B31)</f>
        <v>0</v>
      </c>
      <c r="H31" s="448">
        <f>SUMIFS('Zdroje RoPD'!H$30:H$47,'Zdroje RoPD'!$B$30:$B$47,$B31)</f>
        <v>0</v>
      </c>
      <c r="I31" s="448">
        <f>SUMIFS('Zdroje RoPD'!I$30:I$47,'Zdroje RoPD'!$B$30:$B$47,$B31)</f>
        <v>0</v>
      </c>
      <c r="J31" s="448">
        <f>SUMIFS('Zdroje RoPD'!J$30:J$47,'Zdroje RoPD'!$B$30:$B$47,$B31)</f>
        <v>0</v>
      </c>
      <c r="K31" s="448">
        <f>SUMIFS('Zdroje RoPD'!K$30:K$47,'Zdroje RoPD'!$B$30:$B$47,$B31)</f>
        <v>0</v>
      </c>
      <c r="L31" s="448">
        <f>SUMIFS('Zdroje RoPD'!L$30:L$47,'Zdroje RoPD'!$B$30:$B$47,$B31)</f>
        <v>0</v>
      </c>
      <c r="M31" s="448">
        <f>SUMIFS('Zdroje RoPD'!M$30:M$47,'Zdroje RoPD'!$B$30:$B$47,$B31)</f>
        <v>0</v>
      </c>
      <c r="N31" s="448">
        <f>SUMIFS('Zdroje RoPD'!N$30:N$47,'Zdroje RoPD'!$B$30:$B$47,$B31)</f>
        <v>0</v>
      </c>
    </row>
    <row r="32" spans="1:14" s="454" customFormat="1" ht="26.4" customHeight="1" x14ac:dyDescent="0.3">
      <c r="A32" s="431" t="s">
        <v>493</v>
      </c>
      <c r="B32" s="432" t="s">
        <v>58</v>
      </c>
      <c r="C32" s="432" t="s">
        <v>85</v>
      </c>
      <c r="D32" s="432" t="s">
        <v>101</v>
      </c>
      <c r="E32" s="433" t="s">
        <v>494</v>
      </c>
      <c r="F32" s="449">
        <f t="shared" si="21"/>
        <v>0</v>
      </c>
      <c r="G32" s="448">
        <f>SUMIFS('Zdroje RoPD'!G$30:G$47,'Zdroje RoPD'!$B$30:$B$47,$B32)</f>
        <v>0</v>
      </c>
      <c r="H32" s="448">
        <f>SUMIFS('Zdroje RoPD'!H$30:H$47,'Zdroje RoPD'!$B$30:$B$47,$B32)</f>
        <v>0</v>
      </c>
      <c r="I32" s="448">
        <f>SUMIFS('Zdroje RoPD'!I$30:I$47,'Zdroje RoPD'!$B$30:$B$47,$B32)</f>
        <v>0</v>
      </c>
      <c r="J32" s="448">
        <f>SUMIFS('Zdroje RoPD'!J$30:J$47,'Zdroje RoPD'!$B$30:$B$47,$B32)</f>
        <v>0</v>
      </c>
      <c r="K32" s="448">
        <f>SUMIFS('Zdroje RoPD'!K$30:K$47,'Zdroje RoPD'!$B$30:$B$47,$B32)</f>
        <v>0</v>
      </c>
      <c r="L32" s="448">
        <f>SUMIFS('Zdroje RoPD'!L$30:L$47,'Zdroje RoPD'!$B$30:$B$47,$B32)</f>
        <v>0</v>
      </c>
      <c r="M32" s="448">
        <f>SUMIFS('Zdroje RoPD'!M$30:M$47,'Zdroje RoPD'!$B$30:$B$47,$B32)</f>
        <v>0</v>
      </c>
      <c r="N32" s="448">
        <f>SUMIFS('Zdroje RoPD'!N$30:N$47,'Zdroje RoPD'!$B$30:$B$47,$B32)</f>
        <v>0</v>
      </c>
    </row>
    <row r="33" spans="1:14" s="454" customFormat="1" ht="26.4" customHeight="1" x14ac:dyDescent="0.3">
      <c r="A33" s="431" t="s">
        <v>106</v>
      </c>
      <c r="B33" s="432" t="s">
        <v>53</v>
      </c>
      <c r="C33" s="432" t="s">
        <v>221</v>
      </c>
      <c r="D33" s="432" t="s">
        <v>101</v>
      </c>
      <c r="E33" s="433" t="s">
        <v>115</v>
      </c>
      <c r="F33" s="449">
        <f t="shared" si="21"/>
        <v>0</v>
      </c>
      <c r="G33" s="448">
        <f>SUMIFS('Zdroje RoPD'!G$30:G$47,'Zdroje RoPD'!$B$30:$B$47,$B33)</f>
        <v>0</v>
      </c>
      <c r="H33" s="448">
        <f>SUMIFS('Zdroje RoPD'!H$30:H$47,'Zdroje RoPD'!$B$30:$B$47,$B33)</f>
        <v>0</v>
      </c>
      <c r="I33" s="448">
        <f>SUMIFS('Zdroje RoPD'!I$30:I$47,'Zdroje RoPD'!$B$30:$B$47,$B33)</f>
        <v>0</v>
      </c>
      <c r="J33" s="448">
        <f>SUMIFS('Zdroje RoPD'!J$30:J$47,'Zdroje RoPD'!$B$30:$B$47,$B33)</f>
        <v>0</v>
      </c>
      <c r="K33" s="448">
        <f>SUMIFS('Zdroje RoPD'!K$30:K$47,'Zdroje RoPD'!$B$30:$B$47,$B33)</f>
        <v>0</v>
      </c>
      <c r="L33" s="448">
        <f>SUMIFS('Zdroje RoPD'!L$30:L$47,'Zdroje RoPD'!$B$30:$B$47,$B33)</f>
        <v>0</v>
      </c>
      <c r="M33" s="448">
        <f>SUMIFS('Zdroje RoPD'!M$30:M$47,'Zdroje RoPD'!$B$30:$B$47,$B33)</f>
        <v>0</v>
      </c>
      <c r="N33" s="448">
        <f>SUMIFS('Zdroje RoPD'!N$30:N$47,'Zdroje RoPD'!$B$30:$B$47,$B33)</f>
        <v>0</v>
      </c>
    </row>
    <row r="34" spans="1:14" s="454" customFormat="1" ht="26.4" customHeight="1" x14ac:dyDescent="0.3">
      <c r="A34" s="431" t="s">
        <v>106</v>
      </c>
      <c r="B34" s="432" t="s">
        <v>62</v>
      </c>
      <c r="C34" s="432" t="s">
        <v>221</v>
      </c>
      <c r="D34" s="432" t="s">
        <v>101</v>
      </c>
      <c r="E34" s="433" t="s">
        <v>118</v>
      </c>
      <c r="F34" s="449">
        <f t="shared" si="21"/>
        <v>0</v>
      </c>
      <c r="G34" s="448">
        <f>SUMIFS('Zdroje RoPD'!G$30:G$47,'Zdroje RoPD'!$B$30:$B$47,$B34)</f>
        <v>0</v>
      </c>
      <c r="H34" s="448">
        <f>SUMIFS('Zdroje RoPD'!H$30:H$47,'Zdroje RoPD'!$B$30:$B$47,$B34)</f>
        <v>0</v>
      </c>
      <c r="I34" s="448">
        <f>SUMIFS('Zdroje RoPD'!I$30:I$47,'Zdroje RoPD'!$B$30:$B$47,$B34)</f>
        <v>0</v>
      </c>
      <c r="J34" s="448">
        <f>SUMIFS('Zdroje RoPD'!J$30:J$47,'Zdroje RoPD'!$B$30:$B$47,$B34)</f>
        <v>0</v>
      </c>
      <c r="K34" s="448">
        <f>SUMIFS('Zdroje RoPD'!K$30:K$47,'Zdroje RoPD'!$B$30:$B$47,$B34)</f>
        <v>0</v>
      </c>
      <c r="L34" s="448">
        <f>SUMIFS('Zdroje RoPD'!L$30:L$47,'Zdroje RoPD'!$B$30:$B$47,$B34)</f>
        <v>0</v>
      </c>
      <c r="M34" s="448">
        <f>SUMIFS('Zdroje RoPD'!M$30:M$47,'Zdroje RoPD'!$B$30:$B$47,$B34)</f>
        <v>0</v>
      </c>
      <c r="N34" s="448">
        <f>SUMIFS('Zdroje RoPD'!N$30:N$47,'Zdroje RoPD'!$B$30:$B$47,$B34)</f>
        <v>0</v>
      </c>
    </row>
    <row r="35" spans="1:14" s="454" customFormat="1" ht="26.4" customHeight="1" x14ac:dyDescent="0.3">
      <c r="A35" s="431" t="s">
        <v>106</v>
      </c>
      <c r="B35" s="432" t="s">
        <v>54</v>
      </c>
      <c r="C35" s="432" t="s">
        <v>221</v>
      </c>
      <c r="D35" s="432" t="s">
        <v>101</v>
      </c>
      <c r="E35" s="433" t="s">
        <v>114</v>
      </c>
      <c r="F35" s="449">
        <f t="shared" si="21"/>
        <v>0</v>
      </c>
      <c r="G35" s="448">
        <f>SUMIFS('Zdroje RoPD'!G$30:G$47,'Zdroje RoPD'!$B$30:$B$47,$B35)</f>
        <v>0</v>
      </c>
      <c r="H35" s="448">
        <f>SUMIFS('Zdroje RoPD'!H$30:H$47,'Zdroje RoPD'!$B$30:$B$47,$B35)</f>
        <v>0</v>
      </c>
      <c r="I35" s="448">
        <f>SUMIFS('Zdroje RoPD'!I$30:I$47,'Zdroje RoPD'!$B$30:$B$47,$B35)</f>
        <v>0</v>
      </c>
      <c r="J35" s="448">
        <f>SUMIFS('Zdroje RoPD'!J$30:J$47,'Zdroje RoPD'!$B$30:$B$47,$B35)</f>
        <v>0</v>
      </c>
      <c r="K35" s="448">
        <f>SUMIFS('Zdroje RoPD'!K$30:K$47,'Zdroje RoPD'!$B$30:$B$47,$B35)</f>
        <v>0</v>
      </c>
      <c r="L35" s="448">
        <f>SUMIFS('Zdroje RoPD'!L$30:L$47,'Zdroje RoPD'!$B$30:$B$47,$B35)</f>
        <v>0</v>
      </c>
      <c r="M35" s="448">
        <f>SUMIFS('Zdroje RoPD'!M$30:M$47,'Zdroje RoPD'!$B$30:$B$47,$B35)</f>
        <v>0</v>
      </c>
      <c r="N35" s="448">
        <f>SUMIFS('Zdroje RoPD'!N$30:N$47,'Zdroje RoPD'!$B$30:$B$47,$B35)</f>
        <v>0</v>
      </c>
    </row>
    <row r="36" spans="1:14" s="454" customFormat="1" ht="26.4" customHeight="1" x14ac:dyDescent="0.3">
      <c r="A36" s="431" t="s">
        <v>106</v>
      </c>
      <c r="B36" s="432" t="s">
        <v>67</v>
      </c>
      <c r="C36" s="432" t="s">
        <v>221</v>
      </c>
      <c r="D36" s="432" t="s">
        <v>101</v>
      </c>
      <c r="E36" s="433" t="s">
        <v>117</v>
      </c>
      <c r="F36" s="449">
        <f t="shared" si="21"/>
        <v>0</v>
      </c>
      <c r="G36" s="448">
        <f>SUMIFS('Zdroje RoPD'!G$30:G$47,'Zdroje RoPD'!$B$30:$B$47,$B36)</f>
        <v>0</v>
      </c>
      <c r="H36" s="448">
        <f>SUMIFS('Zdroje RoPD'!H$30:H$47,'Zdroje RoPD'!$B$30:$B$47,$B36)</f>
        <v>0</v>
      </c>
      <c r="I36" s="448">
        <f>SUMIFS('Zdroje RoPD'!I$30:I$47,'Zdroje RoPD'!$B$30:$B$47,$B36)</f>
        <v>0</v>
      </c>
      <c r="J36" s="448">
        <f>SUMIFS('Zdroje RoPD'!J$30:J$47,'Zdroje RoPD'!$B$30:$B$47,$B36)</f>
        <v>0</v>
      </c>
      <c r="K36" s="448">
        <f>SUMIFS('Zdroje RoPD'!K$30:K$47,'Zdroje RoPD'!$B$30:$B$47,$B36)</f>
        <v>0</v>
      </c>
      <c r="L36" s="448">
        <f>SUMIFS('Zdroje RoPD'!L$30:L$47,'Zdroje RoPD'!$B$30:$B$47,$B36)</f>
        <v>0</v>
      </c>
      <c r="M36" s="448">
        <f>SUMIFS('Zdroje RoPD'!M$30:M$47,'Zdroje RoPD'!$B$30:$B$47,$B36)</f>
        <v>0</v>
      </c>
      <c r="N36" s="448">
        <f>SUMIFS('Zdroje RoPD'!N$30:N$47,'Zdroje RoPD'!$B$30:$B$47,$B36)</f>
        <v>0</v>
      </c>
    </row>
    <row r="37" spans="1:14" s="454" customFormat="1" ht="26.4" customHeight="1" x14ac:dyDescent="0.3">
      <c r="A37" s="431" t="s">
        <v>105</v>
      </c>
      <c r="B37" s="432" t="s">
        <v>49</v>
      </c>
      <c r="C37" s="432" t="s">
        <v>85</v>
      </c>
      <c r="D37" s="432" t="s">
        <v>101</v>
      </c>
      <c r="E37" s="433" t="s">
        <v>115</v>
      </c>
      <c r="F37" s="449">
        <f t="shared" si="21"/>
        <v>0</v>
      </c>
      <c r="G37" s="448">
        <f>SUMIFS('Zdroje RoPD'!G$30:G$47,'Zdroje RoPD'!$B$30:$B$47,$B37)</f>
        <v>0</v>
      </c>
      <c r="H37" s="448">
        <f>SUMIFS('Zdroje RoPD'!H$30:H$47,'Zdroje RoPD'!$B$30:$B$47,$B37)</f>
        <v>0</v>
      </c>
      <c r="I37" s="448">
        <f>SUMIFS('Zdroje RoPD'!I$30:I$47,'Zdroje RoPD'!$B$30:$B$47,$B37)</f>
        <v>0</v>
      </c>
      <c r="J37" s="448">
        <f>SUMIFS('Zdroje RoPD'!J$30:J$47,'Zdroje RoPD'!$B$30:$B$47,$B37)</f>
        <v>0</v>
      </c>
      <c r="K37" s="448">
        <f>SUMIFS('Zdroje RoPD'!K$30:K$47,'Zdroje RoPD'!$B$30:$B$47,$B37)</f>
        <v>0</v>
      </c>
      <c r="L37" s="448">
        <f>SUMIFS('Zdroje RoPD'!L$30:L$47,'Zdroje RoPD'!$B$30:$B$47,$B37)</f>
        <v>0</v>
      </c>
      <c r="M37" s="448">
        <f>SUMIFS('Zdroje RoPD'!M$30:M$47,'Zdroje RoPD'!$B$30:$B$47,$B37)</f>
        <v>0</v>
      </c>
      <c r="N37" s="448">
        <f>SUMIFS('Zdroje RoPD'!N$30:N$47,'Zdroje RoPD'!$B$30:$B$47,$B37)</f>
        <v>0</v>
      </c>
    </row>
    <row r="38" spans="1:14" s="454" customFormat="1" ht="26.4" customHeight="1" x14ac:dyDescent="0.3">
      <c r="A38" s="431" t="s">
        <v>105</v>
      </c>
      <c r="B38" s="432" t="s">
        <v>58</v>
      </c>
      <c r="C38" s="432" t="s">
        <v>85</v>
      </c>
      <c r="D38" s="432" t="s">
        <v>101</v>
      </c>
      <c r="E38" s="433" t="s">
        <v>118</v>
      </c>
      <c r="F38" s="449">
        <f t="shared" si="21"/>
        <v>0</v>
      </c>
      <c r="G38" s="448">
        <f>SUMIFS('Zdroje RoPD'!G$30:G$47,'Zdroje RoPD'!$B$30:$B$47,$B38)</f>
        <v>0</v>
      </c>
      <c r="H38" s="448">
        <f>SUMIFS('Zdroje RoPD'!H$30:H$47,'Zdroje RoPD'!$B$30:$B$47,$B38)</f>
        <v>0</v>
      </c>
      <c r="I38" s="448">
        <f>SUMIFS('Zdroje RoPD'!I$30:I$47,'Zdroje RoPD'!$B$30:$B$47,$B38)</f>
        <v>0</v>
      </c>
      <c r="J38" s="448">
        <f>SUMIFS('Zdroje RoPD'!J$30:J$47,'Zdroje RoPD'!$B$30:$B$47,$B38)</f>
        <v>0</v>
      </c>
      <c r="K38" s="448">
        <f>SUMIFS('Zdroje RoPD'!K$30:K$47,'Zdroje RoPD'!$B$30:$B$47,$B38)</f>
        <v>0</v>
      </c>
      <c r="L38" s="448">
        <f>SUMIFS('Zdroje RoPD'!L$30:L$47,'Zdroje RoPD'!$B$30:$B$47,$B38)</f>
        <v>0</v>
      </c>
      <c r="M38" s="448">
        <f>SUMIFS('Zdroje RoPD'!M$30:M$47,'Zdroje RoPD'!$B$30:$B$47,$B38)</f>
        <v>0</v>
      </c>
      <c r="N38" s="448">
        <f>SUMIFS('Zdroje RoPD'!N$30:N$47,'Zdroje RoPD'!$B$30:$B$47,$B38)</f>
        <v>0</v>
      </c>
    </row>
    <row r="39" spans="1:14" s="454" customFormat="1" ht="26.4" customHeight="1" x14ac:dyDescent="0.3">
      <c r="A39" s="431" t="s">
        <v>105</v>
      </c>
      <c r="B39" s="432" t="s">
        <v>50</v>
      </c>
      <c r="C39" s="432" t="s">
        <v>85</v>
      </c>
      <c r="D39" s="432" t="s">
        <v>101</v>
      </c>
      <c r="E39" s="433" t="s">
        <v>114</v>
      </c>
      <c r="F39" s="449">
        <f t="shared" si="21"/>
        <v>0</v>
      </c>
      <c r="G39" s="448">
        <f>SUMIFS('Zdroje RoPD'!G$30:G$47,'Zdroje RoPD'!$B$30:$B$47,$B39)</f>
        <v>0</v>
      </c>
      <c r="H39" s="448">
        <f>SUMIFS('Zdroje RoPD'!H$30:H$47,'Zdroje RoPD'!$B$30:$B$47,$B39)</f>
        <v>0</v>
      </c>
      <c r="I39" s="448">
        <f>SUMIFS('Zdroje RoPD'!I$30:I$47,'Zdroje RoPD'!$B$30:$B$47,$B39)</f>
        <v>0</v>
      </c>
      <c r="J39" s="448">
        <f>SUMIFS('Zdroje RoPD'!J$30:J$47,'Zdroje RoPD'!$B$30:$B$47,$B39)</f>
        <v>0</v>
      </c>
      <c r="K39" s="448">
        <f>SUMIFS('Zdroje RoPD'!K$30:K$47,'Zdroje RoPD'!$B$30:$B$47,$B39)</f>
        <v>0</v>
      </c>
      <c r="L39" s="448">
        <f>SUMIFS('Zdroje RoPD'!L$30:L$47,'Zdroje RoPD'!$B$30:$B$47,$B39)</f>
        <v>0</v>
      </c>
      <c r="M39" s="448">
        <f>SUMIFS('Zdroje RoPD'!M$30:M$47,'Zdroje RoPD'!$B$30:$B$47,$B39)</f>
        <v>0</v>
      </c>
      <c r="N39" s="448">
        <f>SUMIFS('Zdroje RoPD'!N$30:N$47,'Zdroje RoPD'!$B$30:$B$47,$B39)</f>
        <v>0</v>
      </c>
    </row>
    <row r="40" spans="1:14" s="454" customFormat="1" ht="26.4" customHeight="1" x14ac:dyDescent="0.3">
      <c r="A40" s="431" t="s">
        <v>105</v>
      </c>
      <c r="B40" s="432" t="s">
        <v>60</v>
      </c>
      <c r="C40" s="432" t="s">
        <v>85</v>
      </c>
      <c r="D40" s="432" t="s">
        <v>101</v>
      </c>
      <c r="E40" s="433" t="s">
        <v>117</v>
      </c>
      <c r="F40" s="449">
        <f t="shared" si="21"/>
        <v>0</v>
      </c>
      <c r="G40" s="448">
        <f>SUMIFS('Zdroje RoPD'!G$30:G$47,'Zdroje RoPD'!$B$30:$B$47,$B40)</f>
        <v>0</v>
      </c>
      <c r="H40" s="448">
        <f>SUMIFS('Zdroje RoPD'!H$30:H$47,'Zdroje RoPD'!$B$30:$B$47,$B40)</f>
        <v>0</v>
      </c>
      <c r="I40" s="448">
        <f>SUMIFS('Zdroje RoPD'!I$30:I$47,'Zdroje RoPD'!$B$30:$B$47,$B40)</f>
        <v>0</v>
      </c>
      <c r="J40" s="448">
        <f>SUMIFS('Zdroje RoPD'!J$30:J$47,'Zdroje RoPD'!$B$30:$B$47,$B40)</f>
        <v>0</v>
      </c>
      <c r="K40" s="448">
        <f>SUMIFS('Zdroje RoPD'!K$30:K$47,'Zdroje RoPD'!$B$30:$B$47,$B40)</f>
        <v>0</v>
      </c>
      <c r="L40" s="448">
        <f>SUMIFS('Zdroje RoPD'!L$30:L$47,'Zdroje RoPD'!$B$30:$B$47,$B40)</f>
        <v>0</v>
      </c>
      <c r="M40" s="448">
        <f>SUMIFS('Zdroje RoPD'!M$30:M$47,'Zdroje RoPD'!$B$30:$B$47,$B40)</f>
        <v>0</v>
      </c>
      <c r="N40" s="448">
        <f>SUMIFS('Zdroje RoPD'!N$30:N$47,'Zdroje RoPD'!$B$30:$B$47,$B40)</f>
        <v>0</v>
      </c>
    </row>
    <row r="41" spans="1:14" x14ac:dyDescent="0.3">
      <c r="A41" s="252" t="s">
        <v>459</v>
      </c>
      <c r="B41" s="209"/>
      <c r="C41" s="209"/>
      <c r="D41" s="209"/>
      <c r="E41" s="209"/>
      <c r="F41" s="256"/>
      <c r="G41" s="209"/>
      <c r="H41" s="209"/>
      <c r="I41" s="209"/>
      <c r="J41" s="209"/>
      <c r="K41" s="209"/>
      <c r="L41" s="209"/>
      <c r="M41" s="209"/>
      <c r="N41" s="209"/>
    </row>
    <row r="42" spans="1:14" s="452" customFormat="1" x14ac:dyDescent="0.3">
      <c r="A42" s="450" t="s">
        <v>104</v>
      </c>
      <c r="B42" s="450" t="s">
        <v>96</v>
      </c>
      <c r="C42" s="450" t="s">
        <v>97</v>
      </c>
      <c r="D42" s="450" t="s">
        <v>102</v>
      </c>
      <c r="E42" s="450" t="s">
        <v>103</v>
      </c>
      <c r="F42" s="450" t="s">
        <v>109</v>
      </c>
      <c r="G42" s="450">
        <v>2016</v>
      </c>
      <c r="H42" s="450">
        <v>2017</v>
      </c>
      <c r="I42" s="450">
        <v>2018</v>
      </c>
      <c r="J42" s="450">
        <v>2019</v>
      </c>
      <c r="K42" s="450">
        <v>2020</v>
      </c>
      <c r="L42" s="450">
        <v>2021</v>
      </c>
      <c r="M42" s="450">
        <v>2022</v>
      </c>
      <c r="N42" s="450">
        <v>2023</v>
      </c>
    </row>
    <row r="43" spans="1:14" s="454" customFormat="1" ht="26.4" customHeight="1" x14ac:dyDescent="0.3">
      <c r="A43" s="431" t="s">
        <v>191</v>
      </c>
      <c r="B43" s="432" t="s">
        <v>51</v>
      </c>
      <c r="C43" s="432"/>
      <c r="D43" s="432"/>
      <c r="E43" s="433"/>
      <c r="F43" s="449">
        <f t="shared" ref="F43:F49" si="22">SUM(G43:N43)</f>
        <v>0</v>
      </c>
      <c r="G43" s="448">
        <f>SUMIFS('Zdroje Změna'!G$30:G$47,'Zdroje Změna'!$B$30:$B$47,$B43)</f>
        <v>0</v>
      </c>
      <c r="H43" s="448">
        <f>SUMIFS('Zdroje Změna'!H$30:H$47,'Zdroje Změna'!$B$30:$B$47,$B43)</f>
        <v>0</v>
      </c>
      <c r="I43" s="448">
        <f>SUMIFS('Zdroje Změna'!I$30:I$47,'Zdroje Změna'!$B$30:$B$47,$B43)</f>
        <v>0</v>
      </c>
      <c r="J43" s="448">
        <f>SUMIFS('Zdroje Změna'!J$30:J$47,'Zdroje Změna'!$B$30:$B$47,$B43)</f>
        <v>0</v>
      </c>
      <c r="K43" s="448">
        <f>SUMIFS('Zdroje Změna'!K$30:K$47,'Zdroje Změna'!$B$30:$B$47,$B43)</f>
        <v>0</v>
      </c>
      <c r="L43" s="448">
        <f>SUMIFS('Zdroje Změna'!L$30:L$47,'Zdroje Změna'!$B$30:$B$47,$B43)</f>
        <v>0</v>
      </c>
      <c r="M43" s="448">
        <f>SUMIFS('Zdroje Změna'!M$30:M$47,'Zdroje Změna'!$B$30:$B$47,$B43)</f>
        <v>0</v>
      </c>
      <c r="N43" s="448">
        <f>SUMIFS('Zdroje Změna'!N$30:N$47,'Zdroje Změna'!$B$30:$B$47,$B43)</f>
        <v>0</v>
      </c>
    </row>
    <row r="44" spans="1:14" s="454" customFormat="1" ht="26.4" customHeight="1" x14ac:dyDescent="0.3">
      <c r="A44" s="431" t="s">
        <v>190</v>
      </c>
      <c r="B44" s="432" t="s">
        <v>56</v>
      </c>
      <c r="C44" s="432"/>
      <c r="D44" s="432"/>
      <c r="E44" s="433"/>
      <c r="F44" s="449">
        <f t="shared" si="22"/>
        <v>0</v>
      </c>
      <c r="G44" s="448">
        <f>SUMIFS('Zdroje Změna'!G$30:G$47,'Zdroje Změna'!$B$30:$B$47,$B44)</f>
        <v>0</v>
      </c>
      <c r="H44" s="448">
        <f>SUMIFS('Zdroje Změna'!H$30:H$47,'Zdroje Změna'!$B$30:$B$47,$B44)</f>
        <v>0</v>
      </c>
      <c r="I44" s="448">
        <f>SUMIFS('Zdroje Změna'!I$30:I$47,'Zdroje Změna'!$B$30:$B$47,$B44)</f>
        <v>0</v>
      </c>
      <c r="J44" s="448">
        <f>SUMIFS('Zdroje Změna'!J$30:J$47,'Zdroje Změna'!$B$30:$B$47,$B44)</f>
        <v>0</v>
      </c>
      <c r="K44" s="448">
        <f>SUMIFS('Zdroje Změna'!K$30:K$47,'Zdroje Změna'!$B$30:$B$47,$B44)</f>
        <v>0</v>
      </c>
      <c r="L44" s="448">
        <f>SUMIFS('Zdroje Změna'!L$30:L$47,'Zdroje Změna'!$B$30:$B$47,$B44)</f>
        <v>0</v>
      </c>
      <c r="M44" s="448">
        <f>SUMIFS('Zdroje Změna'!M$30:M$47,'Zdroje Změna'!$B$30:$B$47,$B44)</f>
        <v>0</v>
      </c>
      <c r="N44" s="448">
        <f>SUMIFS('Zdroje Změna'!N$30:N$47,'Zdroje Změna'!$B$30:$B$47,$B44)</f>
        <v>0</v>
      </c>
    </row>
    <row r="45" spans="1:14" s="454" customFormat="1" ht="26.4" customHeight="1" x14ac:dyDescent="0.3">
      <c r="A45" s="431" t="s">
        <v>105</v>
      </c>
      <c r="B45" s="432" t="s">
        <v>471</v>
      </c>
      <c r="C45" s="432"/>
      <c r="D45" s="432"/>
      <c r="E45" s="433"/>
      <c r="F45" s="449">
        <f t="shared" si="22"/>
        <v>0</v>
      </c>
      <c r="G45" s="448">
        <f>SUMIFS('Zdroje Změna'!G$30:G$47,'Zdroje Změna'!$B$30:$B$47,$B45)</f>
        <v>0</v>
      </c>
      <c r="H45" s="448">
        <f>SUMIFS('Zdroje Změna'!H$30:H$47,'Zdroje Změna'!$B$30:$B$47,$B45)</f>
        <v>0</v>
      </c>
      <c r="I45" s="448">
        <f>SUMIFS('Zdroje Změna'!I$30:I$47,'Zdroje Změna'!$B$30:$B$47,$B45)</f>
        <v>0</v>
      </c>
      <c r="J45" s="448">
        <f>SUMIFS('Zdroje Změna'!J$30:J$47,'Zdroje Změna'!$B$30:$B$47,$B45)</f>
        <v>0</v>
      </c>
      <c r="K45" s="448">
        <f>SUMIFS('Zdroje Změna'!K$30:K$47,'Zdroje Změna'!$B$30:$B$47,$B45)</f>
        <v>0</v>
      </c>
      <c r="L45" s="448">
        <f>SUMIFS('Zdroje Změna'!L$30:L$47,'Zdroje Změna'!$B$30:$B$47,$B45)</f>
        <v>0</v>
      </c>
      <c r="M45" s="448">
        <f>SUMIFS('Zdroje Změna'!M$30:M$47,'Zdroje Změna'!$B$30:$B$47,$B45)</f>
        <v>0</v>
      </c>
      <c r="N45" s="448">
        <f>SUMIFS('Zdroje Změna'!N$30:N$47,'Zdroje Změna'!$B$30:$B$47,$B45)</f>
        <v>0</v>
      </c>
    </row>
    <row r="46" spans="1:14" s="454" customFormat="1" ht="26.4" customHeight="1" x14ac:dyDescent="0.3">
      <c r="A46" s="431" t="s">
        <v>106</v>
      </c>
      <c r="B46" s="432" t="s">
        <v>472</v>
      </c>
      <c r="C46" s="432"/>
      <c r="D46" s="432"/>
      <c r="E46" s="433"/>
      <c r="F46" s="449">
        <f t="shared" si="22"/>
        <v>0</v>
      </c>
      <c r="G46" s="448">
        <f>SUMIFS('Zdroje Změna'!G$30:G$47,'Zdroje Změna'!$B$30:$B$47,$B46)</f>
        <v>0</v>
      </c>
      <c r="H46" s="448">
        <f>SUMIFS('Zdroje Změna'!H$30:H$47,'Zdroje Změna'!$B$30:$B$47,$B46)</f>
        <v>0</v>
      </c>
      <c r="I46" s="448">
        <f>SUMIFS('Zdroje Změna'!I$30:I$47,'Zdroje Změna'!$B$30:$B$47,$B46)</f>
        <v>0</v>
      </c>
      <c r="J46" s="448">
        <f>SUMIFS('Zdroje Změna'!J$30:J$47,'Zdroje Změna'!$B$30:$B$47,$B46)</f>
        <v>0</v>
      </c>
      <c r="K46" s="448">
        <f>SUMIFS('Zdroje Změna'!K$30:K$47,'Zdroje Změna'!$B$30:$B$47,$B46)</f>
        <v>0</v>
      </c>
      <c r="L46" s="448">
        <f>SUMIFS('Zdroje Změna'!L$30:L$47,'Zdroje Změna'!$B$30:$B$47,$B46)</f>
        <v>0</v>
      </c>
      <c r="M46" s="448">
        <f>SUMIFS('Zdroje Změna'!M$30:M$47,'Zdroje Změna'!$B$30:$B$47,$B46)</f>
        <v>0</v>
      </c>
      <c r="N46" s="448">
        <f>SUMIFS('Zdroje Změna'!N$30:N$47,'Zdroje Změna'!$B$30:$B$47,$B46)</f>
        <v>0</v>
      </c>
    </row>
    <row r="47" spans="1:14" s="454" customFormat="1" ht="26.4" customHeight="1" x14ac:dyDescent="0.3">
      <c r="A47" s="431" t="s">
        <v>105</v>
      </c>
      <c r="B47" s="432" t="s">
        <v>188</v>
      </c>
      <c r="C47" s="432"/>
      <c r="D47" s="432"/>
      <c r="E47" s="433"/>
      <c r="F47" s="449">
        <f t="shared" si="22"/>
        <v>0</v>
      </c>
      <c r="G47" s="448">
        <f>SUMIFS('Zdroje Změna'!G$30:G$47,'Zdroje Změna'!$B$30:$B$47,$B47)</f>
        <v>0</v>
      </c>
      <c r="H47" s="448">
        <f>SUMIFS('Zdroje Změna'!H$30:H$47,'Zdroje Změna'!$B$30:$B$47,$B47)</f>
        <v>0</v>
      </c>
      <c r="I47" s="448">
        <f>SUMIFS('Zdroje Změna'!I$30:I$47,'Zdroje Změna'!$B$30:$B$47,$B47)</f>
        <v>0</v>
      </c>
      <c r="J47" s="448">
        <f>SUMIFS('Zdroje Změna'!J$30:J$47,'Zdroje Změna'!$B$30:$B$47,$B47)</f>
        <v>0</v>
      </c>
      <c r="K47" s="448">
        <f>SUMIFS('Zdroje Změna'!K$30:K$47,'Zdroje Změna'!$B$30:$B$47,$B47)</f>
        <v>0</v>
      </c>
      <c r="L47" s="448">
        <f>SUMIFS('Zdroje Změna'!L$30:L$47,'Zdroje Změna'!$B$30:$B$47,$B47)</f>
        <v>0</v>
      </c>
      <c r="M47" s="448">
        <f>SUMIFS('Zdroje Změna'!M$30:M$47,'Zdroje Změna'!$B$30:$B$47,$B47)</f>
        <v>0</v>
      </c>
      <c r="N47" s="448">
        <f>SUMIFS('Zdroje Změna'!N$30:N$47,'Zdroje Změna'!$B$30:$B$47,$B47)</f>
        <v>0</v>
      </c>
    </row>
    <row r="48" spans="1:14" s="454" customFormat="1" ht="26.4" customHeight="1" x14ac:dyDescent="0.3">
      <c r="A48" s="431" t="s">
        <v>106</v>
      </c>
      <c r="B48" s="432" t="s">
        <v>187</v>
      </c>
      <c r="C48" s="432"/>
      <c r="D48" s="432"/>
      <c r="E48" s="433"/>
      <c r="F48" s="449">
        <f t="shared" si="22"/>
        <v>0</v>
      </c>
      <c r="G48" s="448">
        <f>SUMIFS('Zdroje Změna'!G$30:G$47,'Zdroje Změna'!$B$30:$B$47,$B48)</f>
        <v>0</v>
      </c>
      <c r="H48" s="448">
        <f>SUMIFS('Zdroje Změna'!H$30:H$47,'Zdroje Změna'!$B$30:$B$47,$B48)</f>
        <v>0</v>
      </c>
      <c r="I48" s="448">
        <f>SUMIFS('Zdroje Změna'!I$30:I$47,'Zdroje Změna'!$B$30:$B$47,$B48)</f>
        <v>0</v>
      </c>
      <c r="J48" s="448">
        <f>SUMIFS('Zdroje Změna'!J$30:J$47,'Zdroje Změna'!$B$30:$B$47,$B48)</f>
        <v>0</v>
      </c>
      <c r="K48" s="448">
        <f>SUMIFS('Zdroje Změna'!K$30:K$47,'Zdroje Změna'!$B$30:$B$47,$B48)</f>
        <v>0</v>
      </c>
      <c r="L48" s="448">
        <f>SUMIFS('Zdroje Změna'!L$30:L$47,'Zdroje Změna'!$B$30:$B$47,$B48)</f>
        <v>0</v>
      </c>
      <c r="M48" s="448">
        <f>SUMIFS('Zdroje Změna'!M$30:M$47,'Zdroje Změna'!$B$30:$B$47,$B48)</f>
        <v>0</v>
      </c>
      <c r="N48" s="448">
        <f>SUMIFS('Zdroje Změna'!N$30:N$47,'Zdroje Změna'!$B$30:$B$47,$B48)</f>
        <v>0</v>
      </c>
    </row>
    <row r="49" spans="1:14" s="454" customFormat="1" ht="26.4" customHeight="1" x14ac:dyDescent="0.3">
      <c r="A49" s="431" t="s">
        <v>492</v>
      </c>
      <c r="B49" s="432" t="s">
        <v>53</v>
      </c>
      <c r="C49" s="432" t="s">
        <v>221</v>
      </c>
      <c r="D49" s="432" t="s">
        <v>101</v>
      </c>
      <c r="E49" s="433" t="s">
        <v>116</v>
      </c>
      <c r="F49" s="449">
        <f t="shared" si="22"/>
        <v>0</v>
      </c>
      <c r="G49" s="448">
        <f>SUMIFS('Zdroje Změna'!G$30:G$47,'Zdroje Změna'!$B$30:$B$47,$B49)</f>
        <v>0</v>
      </c>
      <c r="H49" s="448">
        <f>SUMIFS('Zdroje Změna'!H$30:H$47,'Zdroje Změna'!$B$30:$B$47,$B49)</f>
        <v>0</v>
      </c>
      <c r="I49" s="448">
        <f>SUMIFS('Zdroje Změna'!I$30:I$47,'Zdroje Změna'!$B$30:$B$47,$B49)</f>
        <v>0</v>
      </c>
      <c r="J49" s="448">
        <f>SUMIFS('Zdroje Změna'!J$30:J$47,'Zdroje Změna'!$B$30:$B$47,$B49)</f>
        <v>0</v>
      </c>
      <c r="K49" s="448">
        <f>SUMIFS('Zdroje Změna'!K$30:K$47,'Zdroje Změna'!$B$30:$B$47,$B49)</f>
        <v>0</v>
      </c>
      <c r="L49" s="448">
        <f>SUMIFS('Zdroje Změna'!L$30:L$47,'Zdroje Změna'!$B$30:$B$47,$B49)</f>
        <v>0</v>
      </c>
      <c r="M49" s="448">
        <f>SUMIFS('Zdroje Změna'!M$30:M$47,'Zdroje Změna'!$B$30:$B$47,$B49)</f>
        <v>0</v>
      </c>
      <c r="N49" s="448">
        <f>SUMIFS('Zdroje Změna'!N$30:N$47,'Zdroje Změna'!$B$30:$B$47,$B49)</f>
        <v>0</v>
      </c>
    </row>
    <row r="50" spans="1:14" s="454" customFormat="1" ht="26.4" customHeight="1" x14ac:dyDescent="0.3">
      <c r="A50" s="431" t="s">
        <v>492</v>
      </c>
      <c r="B50" s="432" t="s">
        <v>62</v>
      </c>
      <c r="C50" s="432" t="s">
        <v>221</v>
      </c>
      <c r="D50" s="432" t="s">
        <v>101</v>
      </c>
      <c r="E50" s="433" t="s">
        <v>494</v>
      </c>
      <c r="F50" s="449">
        <f t="shared" ref="F50:F60" si="23">SUM(G50:N50)</f>
        <v>0</v>
      </c>
      <c r="G50" s="448">
        <f>SUMIFS('Zdroje Změna'!G$30:G$47,'Zdroje Změna'!$B$30:$B$47,$B50)</f>
        <v>0</v>
      </c>
      <c r="H50" s="448">
        <f>SUMIFS('Zdroje Změna'!H$30:H$47,'Zdroje Změna'!$B$30:$B$47,$B50)</f>
        <v>0</v>
      </c>
      <c r="I50" s="448">
        <f>SUMIFS('Zdroje Změna'!I$30:I$47,'Zdroje Změna'!$B$30:$B$47,$B50)</f>
        <v>0</v>
      </c>
      <c r="J50" s="448">
        <f>SUMIFS('Zdroje Změna'!J$30:J$47,'Zdroje Změna'!$B$30:$B$47,$B50)</f>
        <v>0</v>
      </c>
      <c r="K50" s="448">
        <f>SUMIFS('Zdroje Změna'!K$30:K$47,'Zdroje Změna'!$B$30:$B$47,$B50)</f>
        <v>0</v>
      </c>
      <c r="L50" s="448">
        <f>SUMIFS('Zdroje Změna'!L$30:L$47,'Zdroje Změna'!$B$30:$B$47,$B50)</f>
        <v>0</v>
      </c>
      <c r="M50" s="448">
        <f>SUMIFS('Zdroje Změna'!M$30:M$47,'Zdroje Změna'!$B$30:$B$47,$B50)</f>
        <v>0</v>
      </c>
      <c r="N50" s="448">
        <f>SUMIFS('Zdroje Změna'!N$30:N$47,'Zdroje Změna'!$B$30:$B$47,$B50)</f>
        <v>0</v>
      </c>
    </row>
    <row r="51" spans="1:14" s="454" customFormat="1" ht="26.4" customHeight="1" x14ac:dyDescent="0.3">
      <c r="A51" s="431" t="s">
        <v>493</v>
      </c>
      <c r="B51" s="432" t="s">
        <v>49</v>
      </c>
      <c r="C51" s="432" t="s">
        <v>85</v>
      </c>
      <c r="D51" s="432" t="s">
        <v>101</v>
      </c>
      <c r="E51" s="433" t="s">
        <v>116</v>
      </c>
      <c r="F51" s="449">
        <f t="shared" si="23"/>
        <v>0</v>
      </c>
      <c r="G51" s="448">
        <f>SUMIFS('Zdroje Změna'!G$30:G$47,'Zdroje Změna'!$B$30:$B$47,$B51)</f>
        <v>0</v>
      </c>
      <c r="H51" s="448">
        <f>SUMIFS('Zdroje Změna'!H$30:H$47,'Zdroje Změna'!$B$30:$B$47,$B51)</f>
        <v>0</v>
      </c>
      <c r="I51" s="448">
        <f>SUMIFS('Zdroje Změna'!I$30:I$47,'Zdroje Změna'!$B$30:$B$47,$B51)</f>
        <v>0</v>
      </c>
      <c r="J51" s="448">
        <f>SUMIFS('Zdroje Změna'!J$30:J$47,'Zdroje Změna'!$B$30:$B$47,$B51)</f>
        <v>0</v>
      </c>
      <c r="K51" s="448">
        <f>SUMIFS('Zdroje Změna'!K$30:K$47,'Zdroje Změna'!$B$30:$B$47,$B51)</f>
        <v>0</v>
      </c>
      <c r="L51" s="448">
        <f>SUMIFS('Zdroje Změna'!L$30:L$47,'Zdroje Změna'!$B$30:$B$47,$B51)</f>
        <v>0</v>
      </c>
      <c r="M51" s="448">
        <f>SUMIFS('Zdroje Změna'!M$30:M$47,'Zdroje Změna'!$B$30:$B$47,$B51)</f>
        <v>0</v>
      </c>
      <c r="N51" s="448">
        <f>SUMIFS('Zdroje Změna'!N$30:N$47,'Zdroje Změna'!$B$30:$B$47,$B51)</f>
        <v>0</v>
      </c>
    </row>
    <row r="52" spans="1:14" s="454" customFormat="1" ht="26.4" customHeight="1" x14ac:dyDescent="0.3">
      <c r="A52" s="431" t="s">
        <v>493</v>
      </c>
      <c r="B52" s="432" t="s">
        <v>58</v>
      </c>
      <c r="C52" s="432" t="s">
        <v>85</v>
      </c>
      <c r="D52" s="432" t="s">
        <v>101</v>
      </c>
      <c r="E52" s="433" t="s">
        <v>494</v>
      </c>
      <c r="F52" s="449">
        <f t="shared" si="23"/>
        <v>0</v>
      </c>
      <c r="G52" s="448">
        <f>SUMIFS('Zdroje Změna'!G$30:G$47,'Zdroje Změna'!$B$30:$B$47,$B52)</f>
        <v>0</v>
      </c>
      <c r="H52" s="448">
        <f>SUMIFS('Zdroje Změna'!H$30:H$47,'Zdroje Změna'!$B$30:$B$47,$B52)</f>
        <v>0</v>
      </c>
      <c r="I52" s="448">
        <f>SUMIFS('Zdroje Změna'!I$30:I$47,'Zdroje Změna'!$B$30:$B$47,$B52)</f>
        <v>0</v>
      </c>
      <c r="J52" s="448">
        <f>SUMIFS('Zdroje Změna'!J$30:J$47,'Zdroje Změna'!$B$30:$B$47,$B52)</f>
        <v>0</v>
      </c>
      <c r="K52" s="448">
        <f>SUMIFS('Zdroje Změna'!K$30:K$47,'Zdroje Změna'!$B$30:$B$47,$B52)</f>
        <v>0</v>
      </c>
      <c r="L52" s="448">
        <f>SUMIFS('Zdroje Změna'!L$30:L$47,'Zdroje Změna'!$B$30:$B$47,$B52)</f>
        <v>0</v>
      </c>
      <c r="M52" s="448">
        <f>SUMIFS('Zdroje Změna'!M$30:M$47,'Zdroje Změna'!$B$30:$B$47,$B52)</f>
        <v>0</v>
      </c>
      <c r="N52" s="448">
        <f>SUMIFS('Zdroje Změna'!N$30:N$47,'Zdroje Změna'!$B$30:$B$47,$B52)</f>
        <v>0</v>
      </c>
    </row>
    <row r="53" spans="1:14" s="454" customFormat="1" ht="26.4" customHeight="1" x14ac:dyDescent="0.3">
      <c r="A53" s="431" t="s">
        <v>106</v>
      </c>
      <c r="B53" s="432" t="s">
        <v>53</v>
      </c>
      <c r="C53" s="432" t="s">
        <v>221</v>
      </c>
      <c r="D53" s="432" t="s">
        <v>101</v>
      </c>
      <c r="E53" s="433" t="s">
        <v>115</v>
      </c>
      <c r="F53" s="449">
        <f t="shared" si="23"/>
        <v>0</v>
      </c>
      <c r="G53" s="448">
        <f>SUMIFS('Zdroje Změna'!G$30:G$47,'Zdroje Změna'!$B$30:$B$47,$B53)</f>
        <v>0</v>
      </c>
      <c r="H53" s="448">
        <f>SUMIFS('Zdroje Změna'!H$30:H$47,'Zdroje Změna'!$B$30:$B$47,$B53)</f>
        <v>0</v>
      </c>
      <c r="I53" s="448">
        <f>SUMIFS('Zdroje Změna'!I$30:I$47,'Zdroje Změna'!$B$30:$B$47,$B53)</f>
        <v>0</v>
      </c>
      <c r="J53" s="448">
        <f>SUMIFS('Zdroje Změna'!J$30:J$47,'Zdroje Změna'!$B$30:$B$47,$B53)</f>
        <v>0</v>
      </c>
      <c r="K53" s="448">
        <f>SUMIFS('Zdroje Změna'!K$30:K$47,'Zdroje Změna'!$B$30:$B$47,$B53)</f>
        <v>0</v>
      </c>
      <c r="L53" s="448">
        <f>SUMIFS('Zdroje Změna'!L$30:L$47,'Zdroje Změna'!$B$30:$B$47,$B53)</f>
        <v>0</v>
      </c>
      <c r="M53" s="448">
        <f>SUMIFS('Zdroje Změna'!M$30:M$47,'Zdroje Změna'!$B$30:$B$47,$B53)</f>
        <v>0</v>
      </c>
      <c r="N53" s="448">
        <f>SUMIFS('Zdroje Změna'!N$30:N$47,'Zdroje Změna'!$B$30:$B$47,$B53)</f>
        <v>0</v>
      </c>
    </row>
    <row r="54" spans="1:14" s="454" customFormat="1" ht="26.4" customHeight="1" x14ac:dyDescent="0.3">
      <c r="A54" s="431" t="s">
        <v>106</v>
      </c>
      <c r="B54" s="432" t="s">
        <v>62</v>
      </c>
      <c r="C54" s="432" t="s">
        <v>221</v>
      </c>
      <c r="D54" s="432" t="s">
        <v>101</v>
      </c>
      <c r="E54" s="433" t="s">
        <v>118</v>
      </c>
      <c r="F54" s="449">
        <f t="shared" si="23"/>
        <v>0</v>
      </c>
      <c r="G54" s="448">
        <f>SUMIFS('Zdroje Změna'!G$30:G$47,'Zdroje Změna'!$B$30:$B$47,$B54)</f>
        <v>0</v>
      </c>
      <c r="H54" s="448">
        <f>SUMIFS('Zdroje Změna'!H$30:H$47,'Zdroje Změna'!$B$30:$B$47,$B54)</f>
        <v>0</v>
      </c>
      <c r="I54" s="448">
        <f>SUMIFS('Zdroje Změna'!I$30:I$47,'Zdroje Změna'!$B$30:$B$47,$B54)</f>
        <v>0</v>
      </c>
      <c r="J54" s="448">
        <f>SUMIFS('Zdroje Změna'!J$30:J$47,'Zdroje Změna'!$B$30:$B$47,$B54)</f>
        <v>0</v>
      </c>
      <c r="K54" s="448">
        <f>SUMIFS('Zdroje Změna'!K$30:K$47,'Zdroje Změna'!$B$30:$B$47,$B54)</f>
        <v>0</v>
      </c>
      <c r="L54" s="448">
        <f>SUMIFS('Zdroje Změna'!L$30:L$47,'Zdroje Změna'!$B$30:$B$47,$B54)</f>
        <v>0</v>
      </c>
      <c r="M54" s="448">
        <f>SUMIFS('Zdroje Změna'!M$30:M$47,'Zdroje Změna'!$B$30:$B$47,$B54)</f>
        <v>0</v>
      </c>
      <c r="N54" s="448">
        <f>SUMIFS('Zdroje Změna'!N$30:N$47,'Zdroje Změna'!$B$30:$B$47,$B54)</f>
        <v>0</v>
      </c>
    </row>
    <row r="55" spans="1:14" s="454" customFormat="1" ht="26.4" customHeight="1" x14ac:dyDescent="0.3">
      <c r="A55" s="431" t="s">
        <v>106</v>
      </c>
      <c r="B55" s="432" t="s">
        <v>54</v>
      </c>
      <c r="C55" s="432" t="s">
        <v>221</v>
      </c>
      <c r="D55" s="432" t="s">
        <v>101</v>
      </c>
      <c r="E55" s="433" t="s">
        <v>114</v>
      </c>
      <c r="F55" s="449">
        <f t="shared" si="23"/>
        <v>0</v>
      </c>
      <c r="G55" s="448">
        <f>SUMIFS('Zdroje Změna'!G$30:G$47,'Zdroje Změna'!$B$30:$B$47,$B55)</f>
        <v>0</v>
      </c>
      <c r="H55" s="448">
        <f>SUMIFS('Zdroje Změna'!H$30:H$47,'Zdroje Změna'!$B$30:$B$47,$B55)</f>
        <v>0</v>
      </c>
      <c r="I55" s="448">
        <f>SUMIFS('Zdroje Změna'!I$30:I$47,'Zdroje Změna'!$B$30:$B$47,$B55)</f>
        <v>0</v>
      </c>
      <c r="J55" s="448">
        <f>SUMIFS('Zdroje Změna'!J$30:J$47,'Zdroje Změna'!$B$30:$B$47,$B55)</f>
        <v>0</v>
      </c>
      <c r="K55" s="448">
        <f>SUMIFS('Zdroje Změna'!K$30:K$47,'Zdroje Změna'!$B$30:$B$47,$B55)</f>
        <v>0</v>
      </c>
      <c r="L55" s="448">
        <f>SUMIFS('Zdroje Změna'!L$30:L$47,'Zdroje Změna'!$B$30:$B$47,$B55)</f>
        <v>0</v>
      </c>
      <c r="M55" s="448">
        <f>SUMIFS('Zdroje Změna'!M$30:M$47,'Zdroje Změna'!$B$30:$B$47,$B55)</f>
        <v>0</v>
      </c>
      <c r="N55" s="448">
        <f>SUMIFS('Zdroje Změna'!N$30:N$47,'Zdroje Změna'!$B$30:$B$47,$B55)</f>
        <v>0</v>
      </c>
    </row>
    <row r="56" spans="1:14" s="454" customFormat="1" ht="26.4" customHeight="1" x14ac:dyDescent="0.3">
      <c r="A56" s="431" t="s">
        <v>106</v>
      </c>
      <c r="B56" s="432" t="s">
        <v>67</v>
      </c>
      <c r="C56" s="432" t="s">
        <v>221</v>
      </c>
      <c r="D56" s="432" t="s">
        <v>101</v>
      </c>
      <c r="E56" s="433" t="s">
        <v>117</v>
      </c>
      <c r="F56" s="449">
        <f t="shared" si="23"/>
        <v>0</v>
      </c>
      <c r="G56" s="448">
        <f>SUMIFS('Zdroje Změna'!G$30:G$47,'Zdroje Změna'!$B$30:$B$47,$B56)</f>
        <v>0</v>
      </c>
      <c r="H56" s="448">
        <f>SUMIFS('Zdroje Změna'!H$30:H$47,'Zdroje Změna'!$B$30:$B$47,$B56)</f>
        <v>0</v>
      </c>
      <c r="I56" s="448">
        <f>SUMIFS('Zdroje Změna'!I$30:I$47,'Zdroje Změna'!$B$30:$B$47,$B56)</f>
        <v>0</v>
      </c>
      <c r="J56" s="448">
        <f>SUMIFS('Zdroje Změna'!J$30:J$47,'Zdroje Změna'!$B$30:$B$47,$B56)</f>
        <v>0</v>
      </c>
      <c r="K56" s="448">
        <f>SUMIFS('Zdroje Změna'!K$30:K$47,'Zdroje Změna'!$B$30:$B$47,$B56)</f>
        <v>0</v>
      </c>
      <c r="L56" s="448">
        <f>SUMIFS('Zdroje Změna'!L$30:L$47,'Zdroje Změna'!$B$30:$B$47,$B56)</f>
        <v>0</v>
      </c>
      <c r="M56" s="448">
        <f>SUMIFS('Zdroje Změna'!M$30:M$47,'Zdroje Změna'!$B$30:$B$47,$B56)</f>
        <v>0</v>
      </c>
      <c r="N56" s="448">
        <f>SUMIFS('Zdroje Změna'!N$30:N$47,'Zdroje Změna'!$B$30:$B$47,$B56)</f>
        <v>0</v>
      </c>
    </row>
    <row r="57" spans="1:14" s="454" customFormat="1" ht="26.4" customHeight="1" x14ac:dyDescent="0.3">
      <c r="A57" s="431" t="s">
        <v>105</v>
      </c>
      <c r="B57" s="432" t="s">
        <v>49</v>
      </c>
      <c r="C57" s="432" t="s">
        <v>85</v>
      </c>
      <c r="D57" s="432" t="s">
        <v>101</v>
      </c>
      <c r="E57" s="433" t="s">
        <v>115</v>
      </c>
      <c r="F57" s="449">
        <f t="shared" si="23"/>
        <v>0</v>
      </c>
      <c r="G57" s="448">
        <f>SUMIFS('Zdroje Změna'!G$30:G$47,'Zdroje Změna'!$B$30:$B$47,$B57)</f>
        <v>0</v>
      </c>
      <c r="H57" s="448">
        <f>SUMIFS('Zdroje Změna'!H$30:H$47,'Zdroje Změna'!$B$30:$B$47,$B57)</f>
        <v>0</v>
      </c>
      <c r="I57" s="448">
        <f>SUMIFS('Zdroje Změna'!I$30:I$47,'Zdroje Změna'!$B$30:$B$47,$B57)</f>
        <v>0</v>
      </c>
      <c r="J57" s="448">
        <f>SUMIFS('Zdroje Změna'!J$30:J$47,'Zdroje Změna'!$B$30:$B$47,$B57)</f>
        <v>0</v>
      </c>
      <c r="K57" s="448">
        <f>SUMIFS('Zdroje Změna'!K$30:K$47,'Zdroje Změna'!$B$30:$B$47,$B57)</f>
        <v>0</v>
      </c>
      <c r="L57" s="448">
        <f>SUMIFS('Zdroje Změna'!L$30:L$47,'Zdroje Změna'!$B$30:$B$47,$B57)</f>
        <v>0</v>
      </c>
      <c r="M57" s="448">
        <f>SUMIFS('Zdroje Změna'!M$30:M$47,'Zdroje Změna'!$B$30:$B$47,$B57)</f>
        <v>0</v>
      </c>
      <c r="N57" s="448">
        <f>SUMIFS('Zdroje Změna'!N$30:N$47,'Zdroje Změna'!$B$30:$B$47,$B57)</f>
        <v>0</v>
      </c>
    </row>
    <row r="58" spans="1:14" s="454" customFormat="1" ht="26.4" customHeight="1" x14ac:dyDescent="0.3">
      <c r="A58" s="431" t="s">
        <v>105</v>
      </c>
      <c r="B58" s="432" t="s">
        <v>58</v>
      </c>
      <c r="C58" s="432" t="s">
        <v>85</v>
      </c>
      <c r="D58" s="432" t="s">
        <v>101</v>
      </c>
      <c r="E58" s="433" t="s">
        <v>118</v>
      </c>
      <c r="F58" s="449">
        <f t="shared" si="23"/>
        <v>0</v>
      </c>
      <c r="G58" s="448">
        <f>SUMIFS('Zdroje Změna'!G$30:G$47,'Zdroje Změna'!$B$30:$B$47,$B58)</f>
        <v>0</v>
      </c>
      <c r="H58" s="448">
        <f>SUMIFS('Zdroje Změna'!H$30:H$47,'Zdroje Změna'!$B$30:$B$47,$B58)</f>
        <v>0</v>
      </c>
      <c r="I58" s="448">
        <f>SUMIFS('Zdroje Změna'!I$30:I$47,'Zdroje Změna'!$B$30:$B$47,$B58)</f>
        <v>0</v>
      </c>
      <c r="J58" s="448">
        <f>SUMIFS('Zdroje Změna'!J$30:J$47,'Zdroje Změna'!$B$30:$B$47,$B58)</f>
        <v>0</v>
      </c>
      <c r="K58" s="448">
        <f>SUMIFS('Zdroje Změna'!K$30:K$47,'Zdroje Změna'!$B$30:$B$47,$B58)</f>
        <v>0</v>
      </c>
      <c r="L58" s="448">
        <f>SUMIFS('Zdroje Změna'!L$30:L$47,'Zdroje Změna'!$B$30:$B$47,$B58)</f>
        <v>0</v>
      </c>
      <c r="M58" s="448">
        <f>SUMIFS('Zdroje Změna'!M$30:M$47,'Zdroje Změna'!$B$30:$B$47,$B58)</f>
        <v>0</v>
      </c>
      <c r="N58" s="448">
        <f>SUMIFS('Zdroje Změna'!N$30:N$47,'Zdroje Změna'!$B$30:$B$47,$B58)</f>
        <v>0</v>
      </c>
    </row>
    <row r="59" spans="1:14" s="454" customFormat="1" ht="26.4" customHeight="1" x14ac:dyDescent="0.3">
      <c r="A59" s="431" t="s">
        <v>105</v>
      </c>
      <c r="B59" s="432" t="s">
        <v>50</v>
      </c>
      <c r="C59" s="432" t="s">
        <v>85</v>
      </c>
      <c r="D59" s="432" t="s">
        <v>101</v>
      </c>
      <c r="E59" s="433" t="s">
        <v>114</v>
      </c>
      <c r="F59" s="449">
        <f t="shared" si="23"/>
        <v>0</v>
      </c>
      <c r="G59" s="448">
        <f>SUMIFS('Zdroje Změna'!G$30:G$47,'Zdroje Změna'!$B$30:$B$47,$B59)</f>
        <v>0</v>
      </c>
      <c r="H59" s="448">
        <f>SUMIFS('Zdroje Změna'!H$30:H$47,'Zdroje Změna'!$B$30:$B$47,$B59)</f>
        <v>0</v>
      </c>
      <c r="I59" s="448">
        <f>SUMIFS('Zdroje Změna'!I$30:I$47,'Zdroje Změna'!$B$30:$B$47,$B59)</f>
        <v>0</v>
      </c>
      <c r="J59" s="448">
        <f>SUMIFS('Zdroje Změna'!J$30:J$47,'Zdroje Změna'!$B$30:$B$47,$B59)</f>
        <v>0</v>
      </c>
      <c r="K59" s="448">
        <f>SUMIFS('Zdroje Změna'!K$30:K$47,'Zdroje Změna'!$B$30:$B$47,$B59)</f>
        <v>0</v>
      </c>
      <c r="L59" s="448">
        <f>SUMIFS('Zdroje Změna'!L$30:L$47,'Zdroje Změna'!$B$30:$B$47,$B59)</f>
        <v>0</v>
      </c>
      <c r="M59" s="448">
        <f>SUMIFS('Zdroje Změna'!M$30:M$47,'Zdroje Změna'!$B$30:$B$47,$B59)</f>
        <v>0</v>
      </c>
      <c r="N59" s="448">
        <f>SUMIFS('Zdroje Změna'!N$30:N$47,'Zdroje Změna'!$B$30:$B$47,$B59)</f>
        <v>0</v>
      </c>
    </row>
    <row r="60" spans="1:14" s="454" customFormat="1" ht="26.4" customHeight="1" x14ac:dyDescent="0.3">
      <c r="A60" s="431" t="s">
        <v>105</v>
      </c>
      <c r="B60" s="432" t="s">
        <v>60</v>
      </c>
      <c r="C60" s="432" t="s">
        <v>85</v>
      </c>
      <c r="D60" s="432" t="s">
        <v>101</v>
      </c>
      <c r="E60" s="433" t="s">
        <v>117</v>
      </c>
      <c r="F60" s="449">
        <f t="shared" si="23"/>
        <v>0</v>
      </c>
      <c r="G60" s="448">
        <f>SUMIFS('Zdroje Změna'!G$30:G$47,'Zdroje Změna'!$B$30:$B$47,$B60)</f>
        <v>0</v>
      </c>
      <c r="H60" s="448">
        <f>SUMIFS('Zdroje Změna'!H$30:H$47,'Zdroje Změna'!$B$30:$B$47,$B60)</f>
        <v>0</v>
      </c>
      <c r="I60" s="448">
        <f>SUMIFS('Zdroje Změna'!I$30:I$47,'Zdroje Změna'!$B$30:$B$47,$B60)</f>
        <v>0</v>
      </c>
      <c r="J60" s="448">
        <f>SUMIFS('Zdroje Změna'!J$30:J$47,'Zdroje Změna'!$B$30:$B$47,$B60)</f>
        <v>0</v>
      </c>
      <c r="K60" s="448">
        <f>SUMIFS('Zdroje Změna'!K$30:K$47,'Zdroje Změna'!$B$30:$B$47,$B60)</f>
        <v>0</v>
      </c>
      <c r="L60" s="448">
        <f>SUMIFS('Zdroje Změna'!L$30:L$47,'Zdroje Změna'!$B$30:$B$47,$B60)</f>
        <v>0</v>
      </c>
      <c r="M60" s="448">
        <f>SUMIFS('Zdroje Změna'!M$30:M$47,'Zdroje Změna'!$B$30:$B$47,$B60)</f>
        <v>0</v>
      </c>
      <c r="N60" s="448">
        <f>SUMIFS('Zdroje Změna'!N$30:N$47,'Zdroje Změna'!$B$30:$B$47,$B60)</f>
        <v>0</v>
      </c>
    </row>
  </sheetData>
  <sheetProtection password="E21E" sheet="1" objects="1" scenarios="1" autoFilter="0"/>
  <autoFilter ref="A2:Q2"/>
  <conditionalFormatting sqref="F43:N60">
    <cfRule type="cellIs" dxfId="8" priority="3" operator="notEqual">
      <formula>0</formula>
    </cfRule>
  </conditionalFormatting>
  <conditionalFormatting sqref="F23:N40">
    <cfRule type="cellIs" dxfId="7" priority="2" operator="notEqual">
      <formula>0</formula>
    </cfRule>
  </conditionalFormatting>
  <conditionalFormatting sqref="F3:N20">
    <cfRule type="cellIs" dxfId="6" priority="1" operator="notEqual">
      <formula>0</formula>
    </cfRule>
  </conditionalFormatting>
  <dataValidations count="6">
    <dataValidation type="list" allowBlank="1" showInputMessage="1" showErrorMessage="1" sqref="B41:E41">
      <formula1>NR</formula1>
    </dataValidation>
    <dataValidation type="list" allowBlank="1" showInputMessage="1" showErrorMessage="1" sqref="D23:D40 D3:D20 D43:D60">
      <formula1>Odvětvové_třídění</formula1>
    </dataValidation>
    <dataValidation type="list" allowBlank="1" showInputMessage="1" showErrorMessage="1" sqref="C23:C40 C3:C20 C43:C60">
      <formula1>Druhové_třídění</formula1>
    </dataValidation>
    <dataValidation type="list" allowBlank="1" showInputMessage="1" showErrorMessage="1" sqref="B23:B40 B3:B20 B43:B60">
      <formula1>ZR</formula1>
    </dataValidation>
    <dataValidation type="list" allowBlank="1" showInputMessage="1" showErrorMessage="1" sqref="A23:A40 A3:A20 A43:A60">
      <formula1>Zdroje_I_N</formula1>
    </dataValidation>
    <dataValidation type="list" allowBlank="1" showInputMessage="1" showErrorMessage="1" sqref="E23:E40 E3:E20 E43:E60">
      <formula1>IISSP_zdroj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="110" zoomScaleNormal="110" workbookViewId="0">
      <selection activeCell="A13" sqref="A13:F21"/>
    </sheetView>
  </sheetViews>
  <sheetFormatPr defaultColWidth="8.88671875" defaultRowHeight="14.4" x14ac:dyDescent="0.3"/>
  <cols>
    <col min="1" max="1" width="29.44140625" style="120" customWidth="1"/>
    <col min="2" max="2" width="11.33203125" style="78" customWidth="1"/>
    <col min="3" max="3" width="11" style="78" customWidth="1"/>
    <col min="4" max="4" width="9.88671875" style="78" customWidth="1"/>
    <col min="5" max="5" width="11.88671875" style="120" customWidth="1"/>
    <col min="6" max="6" width="11.44140625" style="78" customWidth="1"/>
    <col min="7" max="7" width="17.5546875" style="79" customWidth="1"/>
    <col min="8" max="8" width="12.6640625" style="120" customWidth="1"/>
    <col min="9" max="9" width="30.33203125" style="120" customWidth="1"/>
    <col min="10" max="10" width="10" style="120" customWidth="1"/>
    <col min="11" max="11" width="12" style="120" customWidth="1"/>
    <col min="12" max="12" width="16.88671875" style="79" customWidth="1"/>
    <col min="13" max="13" width="12.44140625" style="120" customWidth="1"/>
    <col min="14" max="16384" width="8.88671875" style="120"/>
  </cols>
  <sheetData>
    <row r="1" spans="1:13" ht="39.6" customHeight="1" x14ac:dyDescent="0.3">
      <c r="A1" s="98" t="s">
        <v>225</v>
      </c>
      <c r="B1" s="100"/>
      <c r="C1" s="100"/>
      <c r="D1" s="100"/>
      <c r="E1" s="84"/>
      <c r="F1" s="100"/>
      <c r="G1" s="101"/>
      <c r="H1" s="84"/>
      <c r="I1" s="84"/>
      <c r="J1" s="84"/>
      <c r="K1" s="84"/>
      <c r="L1" s="84"/>
      <c r="M1" s="84"/>
    </row>
    <row r="2" spans="1:13" ht="18" x14ac:dyDescent="0.3">
      <c r="A2" s="84" t="s">
        <v>95</v>
      </c>
      <c r="B2" s="102">
        <f>'Rekapitulace 1'!B1</f>
        <v>0</v>
      </c>
      <c r="C2" s="84"/>
      <c r="D2" s="100"/>
      <c r="E2" s="84"/>
      <c r="F2" s="103"/>
      <c r="G2" s="84"/>
      <c r="H2" s="84"/>
      <c r="I2" s="84"/>
      <c r="J2" s="84"/>
      <c r="K2" s="84"/>
      <c r="L2" s="84"/>
      <c r="M2" s="84"/>
    </row>
    <row r="3" spans="1:13" ht="30.6" customHeight="1" x14ac:dyDescent="0.3">
      <c r="A3" s="84" t="s">
        <v>0</v>
      </c>
      <c r="B3" s="102">
        <f>'Rekapitulace 1'!B2</f>
        <v>0</v>
      </c>
      <c r="C3" s="102"/>
      <c r="D3" s="84"/>
      <c r="E3" s="84"/>
      <c r="F3" s="84"/>
      <c r="G3" s="114" t="s">
        <v>222</v>
      </c>
      <c r="H3" s="84"/>
      <c r="I3" s="84"/>
      <c r="J3" s="84"/>
      <c r="K3" s="84"/>
      <c r="L3" s="114" t="s">
        <v>222</v>
      </c>
      <c r="M3" s="84"/>
    </row>
    <row r="4" spans="1:13" ht="18" x14ac:dyDescent="0.3">
      <c r="A4" s="84"/>
      <c r="B4" s="84"/>
      <c r="C4" s="141"/>
      <c r="D4" s="141"/>
      <c r="E4" s="84"/>
      <c r="F4" s="115" t="s">
        <v>246</v>
      </c>
      <c r="G4" s="112">
        <f>SUMIF('Potřeby RoPD'!$B$15:$B$48,"5030 Mzdové náklady a platy",'Potřeby RoPD'!G$15:G$48)</f>
        <v>0</v>
      </c>
      <c r="H4" s="84"/>
      <c r="I4" s="84"/>
      <c r="J4" s="84"/>
      <c r="K4" s="115" t="s">
        <v>246</v>
      </c>
      <c r="L4" s="112">
        <f>SUMIF('Potřeby RoPD'!$B$15:$B$48,"5031 Ostatní platby za provedenou práci",'Potřeby RoPD'!G$15:G$48)</f>
        <v>0</v>
      </c>
      <c r="M4" s="84"/>
    </row>
    <row r="5" spans="1:13" ht="18" x14ac:dyDescent="0.3">
      <c r="A5" s="84"/>
      <c r="B5" s="84"/>
      <c r="C5" s="141"/>
      <c r="D5" s="141"/>
      <c r="E5" s="84"/>
      <c r="F5" s="115" t="s">
        <v>481</v>
      </c>
      <c r="G5" s="315"/>
      <c r="H5" s="84"/>
      <c r="I5" s="84"/>
      <c r="J5" s="84"/>
      <c r="K5" s="115" t="s">
        <v>481</v>
      </c>
      <c r="L5" s="128"/>
      <c r="M5" s="84"/>
    </row>
    <row r="6" spans="1:13" ht="18" x14ac:dyDescent="0.3">
      <c r="A6" s="84"/>
      <c r="B6" s="84"/>
      <c r="C6" s="141"/>
      <c r="D6" s="141"/>
      <c r="E6" s="84"/>
      <c r="F6" s="115" t="s">
        <v>109</v>
      </c>
      <c r="G6" s="112">
        <f>G9+G5</f>
        <v>0</v>
      </c>
      <c r="H6" s="117" t="str">
        <f>IF(G6&lt;=G4,"OK","požadujete více než je možné")</f>
        <v>OK</v>
      </c>
      <c r="I6" s="84"/>
      <c r="J6" s="84"/>
      <c r="K6" s="115" t="s">
        <v>109</v>
      </c>
      <c r="L6" s="112">
        <f>L9+L5</f>
        <v>0</v>
      </c>
      <c r="M6" s="317" t="str">
        <f>IF(L6&lt;=L4,"OK","požadujete více než je možné")</f>
        <v>OK</v>
      </c>
    </row>
    <row r="7" spans="1:13" x14ac:dyDescent="0.3">
      <c r="A7" s="84"/>
      <c r="B7" s="100"/>
      <c r="C7" s="100"/>
      <c r="D7" s="100"/>
      <c r="E7" s="101"/>
      <c r="F7" s="109"/>
      <c r="G7" s="101"/>
      <c r="H7" s="84"/>
      <c r="I7" s="84"/>
      <c r="J7" s="84"/>
      <c r="K7" s="84"/>
      <c r="L7" s="101"/>
      <c r="M7" s="84"/>
    </row>
    <row r="8" spans="1:13" ht="28.8" x14ac:dyDescent="0.3">
      <c r="A8" s="84"/>
      <c r="B8" s="100"/>
      <c r="C8" s="100"/>
      <c r="D8" s="100"/>
      <c r="E8" s="80" t="s">
        <v>227</v>
      </c>
      <c r="F8" s="80" t="s">
        <v>226</v>
      </c>
      <c r="G8" s="72" t="s">
        <v>236</v>
      </c>
      <c r="H8" s="84"/>
      <c r="I8" s="84"/>
      <c r="J8" s="80" t="s">
        <v>227</v>
      </c>
      <c r="K8" s="80" t="s">
        <v>245</v>
      </c>
      <c r="L8" s="72" t="s">
        <v>237</v>
      </c>
      <c r="M8" s="84"/>
    </row>
    <row r="9" spans="1:13" x14ac:dyDescent="0.3">
      <c r="A9" s="84"/>
      <c r="B9" s="100"/>
      <c r="C9" s="100"/>
      <c r="D9" s="100"/>
      <c r="E9" s="81">
        <f>COUNT(E13:E47)</f>
        <v>0</v>
      </c>
      <c r="F9" s="281">
        <f>SUM(F13:F47)</f>
        <v>0</v>
      </c>
      <c r="G9" s="70">
        <f>SUM(G13:G47)</f>
        <v>0</v>
      </c>
      <c r="H9" s="84"/>
      <c r="I9" s="84"/>
      <c r="J9" s="81">
        <f>COUNT(J13:J47)</f>
        <v>0</v>
      </c>
      <c r="K9" s="281">
        <f>SUM(K13:K47)</f>
        <v>0</v>
      </c>
      <c r="L9" s="70">
        <f>SUM(L13:L47)</f>
        <v>0</v>
      </c>
      <c r="M9" s="84"/>
    </row>
    <row r="10" spans="1:13" s="266" customFormat="1" x14ac:dyDescent="0.3">
      <c r="A10" s="84"/>
      <c r="B10" s="100"/>
      <c r="C10" s="100"/>
      <c r="D10" s="115" t="s">
        <v>483</v>
      </c>
      <c r="E10" s="84"/>
      <c r="F10" s="281" t="e">
        <f>F9*SUM(D13:D47)/12/E9</f>
        <v>#DIV/0!</v>
      </c>
      <c r="G10" s="279"/>
      <c r="H10" s="84"/>
      <c r="I10" s="84"/>
      <c r="J10" s="280"/>
      <c r="K10" s="282"/>
      <c r="L10" s="279"/>
      <c r="M10" s="84"/>
    </row>
    <row r="11" spans="1:13" x14ac:dyDescent="0.3">
      <c r="A11" s="118" t="s">
        <v>232</v>
      </c>
      <c r="B11" s="100"/>
      <c r="C11" s="100"/>
      <c r="D11" s="100"/>
      <c r="E11" s="84"/>
      <c r="F11" s="100"/>
      <c r="G11" s="101"/>
      <c r="H11" s="84"/>
      <c r="I11" s="118" t="s">
        <v>233</v>
      </c>
      <c r="J11" s="84"/>
      <c r="K11" s="84"/>
      <c r="L11" s="101"/>
      <c r="M11" s="84"/>
    </row>
    <row r="12" spans="1:13" s="78" customFormat="1" ht="38.4" customHeight="1" x14ac:dyDescent="0.3">
      <c r="A12" s="80" t="s">
        <v>223</v>
      </c>
      <c r="B12" s="80" t="s">
        <v>228</v>
      </c>
      <c r="C12" s="80" t="s">
        <v>229</v>
      </c>
      <c r="D12" s="80" t="s">
        <v>230</v>
      </c>
      <c r="E12" s="80" t="s">
        <v>289</v>
      </c>
      <c r="F12" s="80" t="s">
        <v>224</v>
      </c>
      <c r="G12" s="137" t="s">
        <v>231</v>
      </c>
      <c r="H12" s="84"/>
      <c r="I12" s="71" t="s">
        <v>223</v>
      </c>
      <c r="J12" s="71" t="s">
        <v>234</v>
      </c>
      <c r="K12" s="71" t="s">
        <v>235</v>
      </c>
      <c r="L12" s="72" t="s">
        <v>231</v>
      </c>
      <c r="M12" s="100"/>
    </row>
    <row r="13" spans="1:13" x14ac:dyDescent="0.3">
      <c r="A13" s="473"/>
      <c r="B13" s="477"/>
      <c r="C13" s="477"/>
      <c r="D13" s="474"/>
      <c r="E13" s="472"/>
      <c r="F13" s="476"/>
      <c r="G13" s="126">
        <f>D13*E13*F13</f>
        <v>0</v>
      </c>
      <c r="H13" s="84"/>
      <c r="I13" s="289"/>
      <c r="J13" s="286"/>
      <c r="K13" s="284"/>
      <c r="L13" s="126">
        <f>J13*K13</f>
        <v>0</v>
      </c>
      <c r="M13" s="84"/>
    </row>
    <row r="14" spans="1:13" x14ac:dyDescent="0.3">
      <c r="A14" s="475"/>
      <c r="B14" s="477"/>
      <c r="C14" s="477"/>
      <c r="D14" s="474"/>
      <c r="E14" s="472"/>
      <c r="F14" s="476"/>
      <c r="G14" s="126">
        <f t="shared" ref="G14:G47" si="0">D14*E14*F14</f>
        <v>0</v>
      </c>
      <c r="H14" s="84"/>
      <c r="I14" s="283"/>
      <c r="J14" s="286"/>
      <c r="K14" s="284"/>
      <c r="L14" s="126">
        <f t="shared" ref="L14:L47" si="1">J14*K14</f>
        <v>0</v>
      </c>
      <c r="M14" s="84"/>
    </row>
    <row r="15" spans="1:13" x14ac:dyDescent="0.3">
      <c r="A15" s="475"/>
      <c r="B15" s="477"/>
      <c r="C15" s="477"/>
      <c r="D15" s="474"/>
      <c r="E15" s="472"/>
      <c r="F15" s="476"/>
      <c r="G15" s="126">
        <f t="shared" si="0"/>
        <v>0</v>
      </c>
      <c r="H15" s="84"/>
      <c r="I15" s="283"/>
      <c r="J15" s="286"/>
      <c r="K15" s="284"/>
      <c r="L15" s="126">
        <f t="shared" si="1"/>
        <v>0</v>
      </c>
      <c r="M15" s="84"/>
    </row>
    <row r="16" spans="1:13" x14ac:dyDescent="0.3">
      <c r="A16" s="475"/>
      <c r="B16" s="477"/>
      <c r="C16" s="477"/>
      <c r="D16" s="474"/>
      <c r="E16" s="472"/>
      <c r="F16" s="476"/>
      <c r="G16" s="126">
        <f t="shared" si="0"/>
        <v>0</v>
      </c>
      <c r="H16" s="84"/>
      <c r="I16" s="283"/>
      <c r="J16" s="286"/>
      <c r="K16" s="284"/>
      <c r="L16" s="126">
        <f t="shared" si="1"/>
        <v>0</v>
      </c>
      <c r="M16" s="84"/>
    </row>
    <row r="17" spans="1:13" ht="14.4" customHeight="1" x14ac:dyDescent="0.3">
      <c r="A17" s="475"/>
      <c r="B17" s="477"/>
      <c r="C17" s="477"/>
      <c r="D17" s="474"/>
      <c r="E17" s="472"/>
      <c r="F17" s="476"/>
      <c r="G17" s="126">
        <f t="shared" si="0"/>
        <v>0</v>
      </c>
      <c r="H17" s="84"/>
      <c r="I17" s="283"/>
      <c r="J17" s="286"/>
      <c r="K17" s="284"/>
      <c r="L17" s="126">
        <f t="shared" si="1"/>
        <v>0</v>
      </c>
      <c r="M17" s="84"/>
    </row>
    <row r="18" spans="1:13" x14ac:dyDescent="0.3">
      <c r="A18" s="475"/>
      <c r="B18" s="477"/>
      <c r="C18" s="477"/>
      <c r="D18" s="474"/>
      <c r="E18" s="472"/>
      <c r="F18" s="476"/>
      <c r="G18" s="126">
        <f t="shared" si="0"/>
        <v>0</v>
      </c>
      <c r="H18" s="84"/>
      <c r="I18" s="283"/>
      <c r="J18" s="286"/>
      <c r="K18" s="284"/>
      <c r="L18" s="126">
        <f t="shared" si="1"/>
        <v>0</v>
      </c>
      <c r="M18" s="84"/>
    </row>
    <row r="19" spans="1:13" ht="14.4" customHeight="1" x14ac:dyDescent="0.3">
      <c r="A19" s="475"/>
      <c r="B19" s="477"/>
      <c r="C19" s="477"/>
      <c r="D19" s="474"/>
      <c r="E19" s="472"/>
      <c r="F19" s="476"/>
      <c r="G19" s="126">
        <f t="shared" si="0"/>
        <v>0</v>
      </c>
      <c r="H19" s="84"/>
      <c r="I19" s="283"/>
      <c r="J19" s="286"/>
      <c r="K19" s="284"/>
      <c r="L19" s="126">
        <f t="shared" si="1"/>
        <v>0</v>
      </c>
      <c r="M19" s="84"/>
    </row>
    <row r="20" spans="1:13" ht="14.4" customHeight="1" x14ac:dyDescent="0.3">
      <c r="A20" s="475"/>
      <c r="B20" s="477"/>
      <c r="C20" s="477"/>
      <c r="D20" s="474"/>
      <c r="E20" s="472"/>
      <c r="F20" s="476"/>
      <c r="G20" s="126">
        <f t="shared" si="0"/>
        <v>0</v>
      </c>
      <c r="H20" s="84"/>
      <c r="I20" s="283"/>
      <c r="J20" s="286"/>
      <c r="K20" s="284"/>
      <c r="L20" s="126">
        <f t="shared" si="1"/>
        <v>0</v>
      </c>
      <c r="M20" s="84"/>
    </row>
    <row r="21" spans="1:13" ht="14.4" customHeight="1" x14ac:dyDescent="0.3">
      <c r="A21" s="475"/>
      <c r="B21" s="477"/>
      <c r="C21" s="477"/>
      <c r="D21" s="474"/>
      <c r="E21" s="472"/>
      <c r="F21" s="476"/>
      <c r="G21" s="126">
        <f t="shared" si="0"/>
        <v>0</v>
      </c>
      <c r="H21" s="84"/>
      <c r="I21" s="283"/>
      <c r="J21" s="286"/>
      <c r="K21" s="284"/>
      <c r="L21" s="126">
        <f t="shared" si="1"/>
        <v>0</v>
      </c>
      <c r="M21" s="84"/>
    </row>
    <row r="22" spans="1:13" x14ac:dyDescent="0.3">
      <c r="A22" s="303"/>
      <c r="B22" s="304"/>
      <c r="C22" s="304"/>
      <c r="D22" s="301"/>
      <c r="E22" s="300"/>
      <c r="F22" s="302"/>
      <c r="G22" s="126">
        <f t="shared" si="0"/>
        <v>0</v>
      </c>
      <c r="H22" s="84"/>
      <c r="I22" s="283"/>
      <c r="J22" s="286"/>
      <c r="K22" s="284"/>
      <c r="L22" s="126">
        <f t="shared" si="1"/>
        <v>0</v>
      </c>
      <c r="M22" s="84"/>
    </row>
    <row r="23" spans="1:13" x14ac:dyDescent="0.3">
      <c r="A23" s="283"/>
      <c r="B23" s="288"/>
      <c r="C23" s="288"/>
      <c r="D23" s="285"/>
      <c r="E23" s="286"/>
      <c r="F23" s="287"/>
      <c r="G23" s="126">
        <f t="shared" si="0"/>
        <v>0</v>
      </c>
      <c r="H23" s="84"/>
      <c r="I23" s="283"/>
      <c r="J23" s="286"/>
      <c r="K23" s="284"/>
      <c r="L23" s="126">
        <f t="shared" si="1"/>
        <v>0</v>
      </c>
      <c r="M23" s="84"/>
    </row>
    <row r="24" spans="1:13" x14ac:dyDescent="0.3">
      <c r="A24" s="283"/>
      <c r="B24" s="288"/>
      <c r="C24" s="288"/>
      <c r="D24" s="285"/>
      <c r="E24" s="286"/>
      <c r="F24" s="287"/>
      <c r="G24" s="126">
        <f t="shared" si="0"/>
        <v>0</v>
      </c>
      <c r="H24" s="84"/>
      <c r="I24" s="283"/>
      <c r="J24" s="286"/>
      <c r="K24" s="284"/>
      <c r="L24" s="126">
        <f t="shared" si="1"/>
        <v>0</v>
      </c>
      <c r="M24" s="84"/>
    </row>
    <row r="25" spans="1:13" x14ac:dyDescent="0.3">
      <c r="A25" s="283"/>
      <c r="B25" s="288"/>
      <c r="C25" s="288"/>
      <c r="D25" s="285"/>
      <c r="E25" s="286"/>
      <c r="F25" s="287"/>
      <c r="G25" s="126">
        <f t="shared" si="0"/>
        <v>0</v>
      </c>
      <c r="H25" s="84"/>
      <c r="I25" s="283"/>
      <c r="J25" s="286"/>
      <c r="K25" s="284"/>
      <c r="L25" s="126">
        <f t="shared" si="1"/>
        <v>0</v>
      </c>
      <c r="M25" s="84"/>
    </row>
    <row r="26" spans="1:13" x14ac:dyDescent="0.3">
      <c r="A26" s="283"/>
      <c r="B26" s="288"/>
      <c r="C26" s="288"/>
      <c r="D26" s="285"/>
      <c r="E26" s="286"/>
      <c r="F26" s="287"/>
      <c r="G26" s="126">
        <f t="shared" si="0"/>
        <v>0</v>
      </c>
      <c r="H26" s="84"/>
      <c r="I26" s="283"/>
      <c r="J26" s="286"/>
      <c r="K26" s="284"/>
      <c r="L26" s="126">
        <f t="shared" si="1"/>
        <v>0</v>
      </c>
      <c r="M26" s="84"/>
    </row>
    <row r="27" spans="1:13" x14ac:dyDescent="0.3">
      <c r="A27" s="283"/>
      <c r="B27" s="288"/>
      <c r="C27" s="288"/>
      <c r="D27" s="285"/>
      <c r="E27" s="286"/>
      <c r="F27" s="287"/>
      <c r="G27" s="126">
        <f t="shared" si="0"/>
        <v>0</v>
      </c>
      <c r="H27" s="84"/>
      <c r="I27" s="283"/>
      <c r="J27" s="286"/>
      <c r="K27" s="284"/>
      <c r="L27" s="126">
        <f t="shared" si="1"/>
        <v>0</v>
      </c>
      <c r="M27" s="84"/>
    </row>
    <row r="28" spans="1:13" x14ac:dyDescent="0.3">
      <c r="A28" s="283"/>
      <c r="B28" s="288"/>
      <c r="C28" s="288"/>
      <c r="D28" s="285"/>
      <c r="E28" s="286"/>
      <c r="F28" s="287"/>
      <c r="G28" s="126">
        <f t="shared" si="0"/>
        <v>0</v>
      </c>
      <c r="H28" s="84"/>
      <c r="I28" s="283"/>
      <c r="J28" s="286"/>
      <c r="K28" s="284"/>
      <c r="L28" s="126">
        <f t="shared" si="1"/>
        <v>0</v>
      </c>
      <c r="M28" s="84"/>
    </row>
    <row r="29" spans="1:13" x14ac:dyDescent="0.3">
      <c r="A29" s="283"/>
      <c r="B29" s="288"/>
      <c r="C29" s="288"/>
      <c r="D29" s="285"/>
      <c r="E29" s="286"/>
      <c r="F29" s="287"/>
      <c r="G29" s="126">
        <f t="shared" si="0"/>
        <v>0</v>
      </c>
      <c r="H29" s="84"/>
      <c r="I29" s="283"/>
      <c r="J29" s="286"/>
      <c r="K29" s="284"/>
      <c r="L29" s="126">
        <f t="shared" si="1"/>
        <v>0</v>
      </c>
      <c r="M29" s="84"/>
    </row>
    <row r="30" spans="1:13" x14ac:dyDescent="0.3">
      <c r="A30" s="283"/>
      <c r="B30" s="288"/>
      <c r="C30" s="288"/>
      <c r="D30" s="285"/>
      <c r="E30" s="286"/>
      <c r="F30" s="287"/>
      <c r="G30" s="126">
        <f t="shared" si="0"/>
        <v>0</v>
      </c>
      <c r="H30" s="84"/>
      <c r="I30" s="283"/>
      <c r="J30" s="286"/>
      <c r="K30" s="284"/>
      <c r="L30" s="126">
        <f t="shared" si="1"/>
        <v>0</v>
      </c>
      <c r="M30" s="84"/>
    </row>
    <row r="31" spans="1:13" x14ac:dyDescent="0.3">
      <c r="A31" s="283"/>
      <c r="B31" s="288"/>
      <c r="C31" s="288"/>
      <c r="D31" s="285"/>
      <c r="E31" s="286"/>
      <c r="F31" s="287"/>
      <c r="G31" s="126">
        <f t="shared" si="0"/>
        <v>0</v>
      </c>
      <c r="H31" s="84"/>
      <c r="I31" s="283"/>
      <c r="J31" s="286"/>
      <c r="K31" s="284"/>
      <c r="L31" s="126">
        <f t="shared" si="1"/>
        <v>0</v>
      </c>
      <c r="M31" s="84"/>
    </row>
    <row r="32" spans="1:13" x14ac:dyDescent="0.3">
      <c r="A32" s="283"/>
      <c r="B32" s="288"/>
      <c r="C32" s="288"/>
      <c r="D32" s="285"/>
      <c r="E32" s="286"/>
      <c r="F32" s="287"/>
      <c r="G32" s="126">
        <f t="shared" si="0"/>
        <v>0</v>
      </c>
      <c r="H32" s="84"/>
      <c r="I32" s="283"/>
      <c r="J32" s="286"/>
      <c r="K32" s="284"/>
      <c r="L32" s="126">
        <f t="shared" si="1"/>
        <v>0</v>
      </c>
      <c r="M32" s="84"/>
    </row>
    <row r="33" spans="1:13" x14ac:dyDescent="0.3">
      <c r="A33" s="283"/>
      <c r="B33" s="288"/>
      <c r="C33" s="288"/>
      <c r="D33" s="285"/>
      <c r="E33" s="286"/>
      <c r="F33" s="287"/>
      <c r="G33" s="126">
        <f t="shared" si="0"/>
        <v>0</v>
      </c>
      <c r="H33" s="84"/>
      <c r="I33" s="283"/>
      <c r="J33" s="286"/>
      <c r="K33" s="284"/>
      <c r="L33" s="126">
        <f t="shared" si="1"/>
        <v>0</v>
      </c>
      <c r="M33" s="84"/>
    </row>
    <row r="34" spans="1:13" x14ac:dyDescent="0.3">
      <c r="A34" s="283"/>
      <c r="B34" s="288"/>
      <c r="C34" s="288"/>
      <c r="D34" s="285"/>
      <c r="E34" s="286"/>
      <c r="F34" s="287"/>
      <c r="G34" s="126">
        <f t="shared" si="0"/>
        <v>0</v>
      </c>
      <c r="H34" s="84"/>
      <c r="I34" s="283"/>
      <c r="J34" s="286"/>
      <c r="K34" s="284"/>
      <c r="L34" s="126">
        <f t="shared" si="1"/>
        <v>0</v>
      </c>
      <c r="M34" s="84"/>
    </row>
    <row r="35" spans="1:13" x14ac:dyDescent="0.3">
      <c r="A35" s="283"/>
      <c r="B35" s="288"/>
      <c r="C35" s="288"/>
      <c r="D35" s="285"/>
      <c r="E35" s="286"/>
      <c r="F35" s="287"/>
      <c r="G35" s="126">
        <f t="shared" si="0"/>
        <v>0</v>
      </c>
      <c r="H35" s="84"/>
      <c r="I35" s="283"/>
      <c r="J35" s="286"/>
      <c r="K35" s="284"/>
      <c r="L35" s="126">
        <f t="shared" si="1"/>
        <v>0</v>
      </c>
      <c r="M35" s="84"/>
    </row>
    <row r="36" spans="1:13" x14ac:dyDescent="0.3">
      <c r="A36" s="283"/>
      <c r="B36" s="288"/>
      <c r="C36" s="288"/>
      <c r="D36" s="285"/>
      <c r="E36" s="286"/>
      <c r="F36" s="287"/>
      <c r="G36" s="126">
        <f t="shared" si="0"/>
        <v>0</v>
      </c>
      <c r="H36" s="84"/>
      <c r="I36" s="283"/>
      <c r="J36" s="286"/>
      <c r="K36" s="284"/>
      <c r="L36" s="126">
        <f t="shared" si="1"/>
        <v>0</v>
      </c>
      <c r="M36" s="84"/>
    </row>
    <row r="37" spans="1:13" x14ac:dyDescent="0.3">
      <c r="A37" s="283"/>
      <c r="B37" s="288"/>
      <c r="C37" s="288"/>
      <c r="D37" s="285"/>
      <c r="E37" s="286"/>
      <c r="F37" s="287"/>
      <c r="G37" s="126">
        <f t="shared" si="0"/>
        <v>0</v>
      </c>
      <c r="H37" s="84"/>
      <c r="I37" s="283"/>
      <c r="J37" s="286"/>
      <c r="K37" s="284"/>
      <c r="L37" s="126">
        <f t="shared" si="1"/>
        <v>0</v>
      </c>
      <c r="M37" s="84"/>
    </row>
    <row r="38" spans="1:13" x14ac:dyDescent="0.3">
      <c r="A38" s="283"/>
      <c r="B38" s="288"/>
      <c r="C38" s="288"/>
      <c r="D38" s="285"/>
      <c r="E38" s="286"/>
      <c r="F38" s="287"/>
      <c r="G38" s="126">
        <f t="shared" si="0"/>
        <v>0</v>
      </c>
      <c r="H38" s="84"/>
      <c r="I38" s="283"/>
      <c r="J38" s="286"/>
      <c r="K38" s="284"/>
      <c r="L38" s="126">
        <f t="shared" si="1"/>
        <v>0</v>
      </c>
      <c r="M38" s="84"/>
    </row>
    <row r="39" spans="1:13" x14ac:dyDescent="0.3">
      <c r="A39" s="283"/>
      <c r="B39" s="288"/>
      <c r="C39" s="288"/>
      <c r="D39" s="285"/>
      <c r="E39" s="286"/>
      <c r="F39" s="287"/>
      <c r="G39" s="126">
        <f t="shared" si="0"/>
        <v>0</v>
      </c>
      <c r="H39" s="84"/>
      <c r="I39" s="283"/>
      <c r="J39" s="286"/>
      <c r="K39" s="284"/>
      <c r="L39" s="126">
        <f t="shared" si="1"/>
        <v>0</v>
      </c>
      <c r="M39" s="84"/>
    </row>
    <row r="40" spans="1:13" x14ac:dyDescent="0.3">
      <c r="A40" s="283"/>
      <c r="B40" s="288"/>
      <c r="C40" s="288"/>
      <c r="D40" s="285"/>
      <c r="E40" s="286"/>
      <c r="F40" s="287"/>
      <c r="G40" s="126">
        <f t="shared" si="0"/>
        <v>0</v>
      </c>
      <c r="H40" s="84"/>
      <c r="I40" s="283"/>
      <c r="J40" s="286"/>
      <c r="K40" s="284"/>
      <c r="L40" s="126">
        <f t="shared" si="1"/>
        <v>0</v>
      </c>
      <c r="M40" s="84"/>
    </row>
    <row r="41" spans="1:13" x14ac:dyDescent="0.3">
      <c r="A41" s="283"/>
      <c r="B41" s="288"/>
      <c r="C41" s="288"/>
      <c r="D41" s="285"/>
      <c r="E41" s="286"/>
      <c r="F41" s="287"/>
      <c r="G41" s="126">
        <f t="shared" si="0"/>
        <v>0</v>
      </c>
      <c r="H41" s="84"/>
      <c r="I41" s="283"/>
      <c r="J41" s="286"/>
      <c r="K41" s="284"/>
      <c r="L41" s="126">
        <f t="shared" si="1"/>
        <v>0</v>
      </c>
      <c r="M41" s="84"/>
    </row>
    <row r="42" spans="1:13" x14ac:dyDescent="0.3">
      <c r="A42" s="283"/>
      <c r="B42" s="288"/>
      <c r="C42" s="288"/>
      <c r="D42" s="285"/>
      <c r="E42" s="286"/>
      <c r="F42" s="287"/>
      <c r="G42" s="126">
        <f t="shared" si="0"/>
        <v>0</v>
      </c>
      <c r="H42" s="84"/>
      <c r="I42" s="283"/>
      <c r="J42" s="286"/>
      <c r="K42" s="284"/>
      <c r="L42" s="126">
        <f t="shared" si="1"/>
        <v>0</v>
      </c>
      <c r="M42" s="84"/>
    </row>
    <row r="43" spans="1:13" x14ac:dyDescent="0.3">
      <c r="A43" s="283"/>
      <c r="B43" s="288"/>
      <c r="C43" s="288"/>
      <c r="D43" s="285"/>
      <c r="E43" s="286"/>
      <c r="F43" s="287"/>
      <c r="G43" s="126">
        <f t="shared" si="0"/>
        <v>0</v>
      </c>
      <c r="H43" s="84"/>
      <c r="I43" s="283"/>
      <c r="J43" s="286"/>
      <c r="K43" s="284"/>
      <c r="L43" s="126">
        <f t="shared" si="1"/>
        <v>0</v>
      </c>
      <c r="M43" s="84"/>
    </row>
    <row r="44" spans="1:13" x14ac:dyDescent="0.3">
      <c r="A44" s="283"/>
      <c r="B44" s="288"/>
      <c r="C44" s="288"/>
      <c r="D44" s="285"/>
      <c r="E44" s="286"/>
      <c r="F44" s="287"/>
      <c r="G44" s="126">
        <f t="shared" si="0"/>
        <v>0</v>
      </c>
      <c r="H44" s="84"/>
      <c r="I44" s="283"/>
      <c r="J44" s="286"/>
      <c r="K44" s="284"/>
      <c r="L44" s="126">
        <f t="shared" si="1"/>
        <v>0</v>
      </c>
      <c r="M44" s="84"/>
    </row>
    <row r="45" spans="1:13" x14ac:dyDescent="0.3">
      <c r="A45" s="283"/>
      <c r="B45" s="288"/>
      <c r="C45" s="288"/>
      <c r="D45" s="285"/>
      <c r="E45" s="286"/>
      <c r="F45" s="287"/>
      <c r="G45" s="126">
        <f t="shared" si="0"/>
        <v>0</v>
      </c>
      <c r="H45" s="84"/>
      <c r="I45" s="283"/>
      <c r="J45" s="286"/>
      <c r="K45" s="284"/>
      <c r="L45" s="126">
        <f t="shared" si="1"/>
        <v>0</v>
      </c>
      <c r="M45" s="84"/>
    </row>
    <row r="46" spans="1:13" x14ac:dyDescent="0.3">
      <c r="A46" s="283"/>
      <c r="B46" s="288"/>
      <c r="C46" s="288"/>
      <c r="D46" s="285"/>
      <c r="E46" s="286"/>
      <c r="F46" s="287"/>
      <c r="G46" s="126">
        <f t="shared" si="0"/>
        <v>0</v>
      </c>
      <c r="H46" s="84"/>
      <c r="I46" s="283"/>
      <c r="J46" s="286"/>
      <c r="K46" s="284"/>
      <c r="L46" s="126">
        <f t="shared" si="1"/>
        <v>0</v>
      </c>
      <c r="M46" s="84"/>
    </row>
    <row r="47" spans="1:13" x14ac:dyDescent="0.3">
      <c r="A47" s="283"/>
      <c r="B47" s="288"/>
      <c r="C47" s="288"/>
      <c r="D47" s="285"/>
      <c r="E47" s="286"/>
      <c r="F47" s="287"/>
      <c r="G47" s="126">
        <f t="shared" si="0"/>
        <v>0</v>
      </c>
      <c r="H47" s="84"/>
      <c r="I47" s="283"/>
      <c r="J47" s="286"/>
      <c r="K47" s="284"/>
      <c r="L47" s="126">
        <f t="shared" si="1"/>
        <v>0</v>
      </c>
      <c r="M47" s="84"/>
    </row>
    <row r="49" spans="1:1" x14ac:dyDescent="0.3">
      <c r="A49" s="121" t="s">
        <v>220</v>
      </c>
    </row>
  </sheetData>
  <sheetProtection password="E21E" sheet="1" objects="1" scenarios="1" autoFilter="0"/>
  <conditionalFormatting sqref="H6 M6">
    <cfRule type="containsText" dxfId="5" priority="3" operator="containsText" text="bilanci">
      <formula>NOT(ISERROR(SEARCH("bilanci",H6)))</formula>
    </cfRule>
    <cfRule type="cellIs" dxfId="4" priority="4" operator="equal">
      <formula>"OK"</formula>
    </cfRule>
  </conditionalFormatting>
  <dataValidations count="3">
    <dataValidation allowBlank="1" showInputMessage="1" showErrorMessage="1" error="ceclkov= dkeie" sqref="H6 M6"/>
    <dataValidation type="list" allowBlank="1" showInputMessage="1" showErrorMessage="1" sqref="A48:D48">
      <formula1>NR</formula1>
    </dataValidation>
    <dataValidation type="list" allowBlank="1" showInputMessage="1" showErrorMessage="1" sqref="E48:F48">
      <formula1>Druhové_třídění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9"/>
  <sheetViews>
    <sheetView zoomScaleNormal="100" workbookViewId="0">
      <selection activeCell="A13" sqref="A13"/>
    </sheetView>
  </sheetViews>
  <sheetFormatPr defaultColWidth="8.88671875" defaultRowHeight="14.4" x14ac:dyDescent="0.3"/>
  <cols>
    <col min="1" max="1" width="29.44140625" style="66" customWidth="1"/>
    <col min="2" max="2" width="11.33203125" style="65" customWidth="1"/>
    <col min="3" max="3" width="11" style="65" customWidth="1"/>
    <col min="4" max="4" width="9.88671875" style="65" customWidth="1"/>
    <col min="5" max="5" width="11.88671875" style="66" customWidth="1"/>
    <col min="6" max="6" width="11.44140625" style="65" customWidth="1"/>
    <col min="7" max="7" width="17.5546875" style="69" customWidth="1"/>
    <col min="8" max="8" width="12.6640625" style="66" customWidth="1"/>
    <col min="9" max="9" width="30.33203125" style="66" customWidth="1"/>
    <col min="10" max="10" width="10" style="66" customWidth="1"/>
    <col min="11" max="11" width="12" style="66" customWidth="1"/>
    <col min="12" max="12" width="18" style="69" customWidth="1"/>
    <col min="13" max="13" width="12.44140625" style="66" customWidth="1"/>
    <col min="14" max="16384" width="8.88671875" style="66"/>
  </cols>
  <sheetData>
    <row r="1" spans="1:13" ht="39.6" customHeight="1" x14ac:dyDescent="0.3">
      <c r="A1" s="98" t="s">
        <v>449</v>
      </c>
      <c r="B1" s="100"/>
      <c r="C1" s="100"/>
      <c r="D1" s="100"/>
      <c r="E1" s="84"/>
      <c r="F1" s="100"/>
      <c r="G1" s="101"/>
      <c r="H1" s="84"/>
      <c r="I1" s="84"/>
      <c r="J1" s="84"/>
      <c r="K1" s="84"/>
      <c r="L1" s="84"/>
      <c r="M1" s="84"/>
    </row>
    <row r="2" spans="1:13" ht="18" x14ac:dyDescent="0.3">
      <c r="A2" s="84" t="s">
        <v>95</v>
      </c>
      <c r="B2" s="102">
        <f>'Rekapitulace 1'!B1</f>
        <v>0</v>
      </c>
      <c r="C2" s="84"/>
      <c r="D2" s="100"/>
      <c r="E2" s="84"/>
      <c r="F2" s="103"/>
      <c r="G2" s="84"/>
      <c r="H2" s="84"/>
      <c r="I2" s="84"/>
      <c r="J2" s="84"/>
      <c r="K2" s="84"/>
      <c r="L2" s="84"/>
      <c r="M2" s="84"/>
    </row>
    <row r="3" spans="1:13" ht="30.6" customHeight="1" x14ac:dyDescent="0.3">
      <c r="A3" s="84" t="s">
        <v>0</v>
      </c>
      <c r="B3" s="102">
        <f>'Rekapitulace 1'!B2</f>
        <v>0</v>
      </c>
      <c r="C3" s="102"/>
      <c r="D3" s="84"/>
      <c r="E3" s="84"/>
      <c r="F3" s="84"/>
      <c r="G3" s="114" t="s">
        <v>222</v>
      </c>
      <c r="H3" s="84"/>
      <c r="I3" s="84"/>
      <c r="J3" s="84"/>
      <c r="K3" s="84"/>
      <c r="L3" s="114" t="s">
        <v>222</v>
      </c>
      <c r="M3" s="84"/>
    </row>
    <row r="4" spans="1:13" ht="18" x14ac:dyDescent="0.3">
      <c r="A4" s="84"/>
      <c r="B4" s="84"/>
      <c r="C4" s="119"/>
      <c r="D4" s="119"/>
      <c r="E4" s="84"/>
      <c r="F4" s="115" t="s">
        <v>246</v>
      </c>
      <c r="G4" s="112">
        <f>SUMIF('Potřeby RoPD'!$B$15:$B$48,"5030 Mzdové náklady a platy",'Potřeby RoPD'!H$15:H$48)</f>
        <v>0</v>
      </c>
      <c r="H4" s="84"/>
      <c r="I4" s="84"/>
      <c r="J4" s="84"/>
      <c r="K4" s="115" t="s">
        <v>246</v>
      </c>
      <c r="L4" s="112">
        <f>SUMIF('Potřeby RoPD'!$B$15:$B$48,"5031 Ostatní platby za provedenou práci",'Potřeby RoPD'!H$15:H$48)</f>
        <v>0</v>
      </c>
      <c r="M4" s="84"/>
    </row>
    <row r="5" spans="1:13" ht="18" x14ac:dyDescent="0.3">
      <c r="A5" s="84"/>
      <c r="B5" s="84"/>
      <c r="C5" s="119"/>
      <c r="D5" s="119"/>
      <c r="E5" s="84"/>
      <c r="F5" s="115"/>
      <c r="G5" s="128"/>
      <c r="H5" s="84"/>
      <c r="I5" s="84"/>
      <c r="J5" s="84"/>
      <c r="K5" s="115"/>
      <c r="L5" s="128"/>
      <c r="M5" s="84"/>
    </row>
    <row r="6" spans="1:13" ht="18" x14ac:dyDescent="0.3">
      <c r="A6" s="84"/>
      <c r="B6" s="84"/>
      <c r="C6" s="119"/>
      <c r="D6" s="119"/>
      <c r="E6" s="84"/>
      <c r="F6" s="115" t="s">
        <v>109</v>
      </c>
      <c r="G6" s="316">
        <f>G9+G5</f>
        <v>0</v>
      </c>
      <c r="H6" s="317" t="str">
        <f>IF(G6&lt;=G4,"OK","požadujete více než je možné")</f>
        <v>OK</v>
      </c>
      <c r="I6" s="84"/>
      <c r="J6" s="84"/>
      <c r="K6" s="115" t="s">
        <v>109</v>
      </c>
      <c r="L6" s="316">
        <f>L9+L5</f>
        <v>0</v>
      </c>
      <c r="M6" s="317" t="str">
        <f>IF(L6&lt;=L4,"OK","požadujete více než je možné")</f>
        <v>OK</v>
      </c>
    </row>
    <row r="7" spans="1:13" x14ac:dyDescent="0.3">
      <c r="A7" s="84"/>
      <c r="B7" s="100"/>
      <c r="C7" s="100"/>
      <c r="D7" s="100"/>
      <c r="E7" s="101"/>
      <c r="F7" s="109"/>
      <c r="G7" s="101"/>
      <c r="H7" s="84"/>
      <c r="I7" s="84"/>
      <c r="J7" s="84"/>
      <c r="K7" s="84"/>
      <c r="L7" s="101"/>
      <c r="M7" s="84"/>
    </row>
    <row r="8" spans="1:13" ht="28.8" x14ac:dyDescent="0.3">
      <c r="A8" s="84"/>
      <c r="B8" s="100"/>
      <c r="C8" s="100"/>
      <c r="D8" s="100"/>
      <c r="E8" s="73" t="s">
        <v>227</v>
      </c>
      <c r="F8" s="73" t="s">
        <v>226</v>
      </c>
      <c r="G8" s="72" t="s">
        <v>236</v>
      </c>
      <c r="H8" s="84"/>
      <c r="I8" s="84"/>
      <c r="J8" s="80" t="s">
        <v>227</v>
      </c>
      <c r="K8" s="80" t="s">
        <v>245</v>
      </c>
      <c r="L8" s="72" t="s">
        <v>237</v>
      </c>
      <c r="M8" s="84"/>
    </row>
    <row r="9" spans="1:13" x14ac:dyDescent="0.3">
      <c r="A9" s="84"/>
      <c r="B9" s="100"/>
      <c r="C9" s="100"/>
      <c r="D9" s="100"/>
      <c r="E9" s="74">
        <f>COUNT(E13:E47)</f>
        <v>0</v>
      </c>
      <c r="F9" s="281">
        <f>SUM(F13:F47)</f>
        <v>0</v>
      </c>
      <c r="G9" s="70">
        <f>SUM(G13:G47)</f>
        <v>0</v>
      </c>
      <c r="H9" s="84"/>
      <c r="I9" s="84"/>
      <c r="J9" s="81">
        <f>COUNT(J13:J47)</f>
        <v>0</v>
      </c>
      <c r="K9" s="281">
        <f>SUM(K13:K47)</f>
        <v>0</v>
      </c>
      <c r="L9" s="70">
        <f>SUM(L13:L47)</f>
        <v>0</v>
      </c>
      <c r="M9" s="84"/>
    </row>
    <row r="10" spans="1:13" s="266" customFormat="1" x14ac:dyDescent="0.3">
      <c r="A10" s="84"/>
      <c r="B10" s="100"/>
      <c r="C10" s="100"/>
      <c r="D10" s="115" t="s">
        <v>483</v>
      </c>
      <c r="E10" s="84"/>
      <c r="F10" s="281" t="e">
        <f>F9*SUM(D13:D47)/12/E9</f>
        <v>#DIV/0!</v>
      </c>
      <c r="G10" s="279"/>
      <c r="H10" s="84"/>
      <c r="I10" s="84"/>
      <c r="J10" s="280"/>
      <c r="K10" s="282"/>
      <c r="L10" s="279"/>
      <c r="M10" s="84"/>
    </row>
    <row r="11" spans="1:13" x14ac:dyDescent="0.3">
      <c r="A11" s="118" t="s">
        <v>232</v>
      </c>
      <c r="B11" s="100"/>
      <c r="C11" s="100"/>
      <c r="D11" s="100"/>
      <c r="E11" s="84"/>
      <c r="F11" s="100"/>
      <c r="G11" s="101"/>
      <c r="H11" s="84"/>
      <c r="I11" s="118" t="s">
        <v>233</v>
      </c>
      <c r="J11" s="84"/>
      <c r="K11" s="84"/>
      <c r="L11" s="101"/>
      <c r="M11" s="84"/>
    </row>
    <row r="12" spans="1:13" s="65" customFormat="1" ht="38.4" customHeight="1" x14ac:dyDescent="0.3">
      <c r="A12" s="80" t="s">
        <v>223</v>
      </c>
      <c r="B12" s="80" t="s">
        <v>228</v>
      </c>
      <c r="C12" s="80" t="s">
        <v>229</v>
      </c>
      <c r="D12" s="80" t="s">
        <v>230</v>
      </c>
      <c r="E12" s="80" t="s">
        <v>289</v>
      </c>
      <c r="F12" s="80" t="s">
        <v>224</v>
      </c>
      <c r="G12" s="137" t="s">
        <v>480</v>
      </c>
      <c r="H12" s="84"/>
      <c r="I12" s="71" t="s">
        <v>223</v>
      </c>
      <c r="J12" s="71" t="s">
        <v>234</v>
      </c>
      <c r="K12" s="71" t="s">
        <v>235</v>
      </c>
      <c r="L12" s="72" t="s">
        <v>231</v>
      </c>
      <c r="M12" s="100"/>
    </row>
    <row r="13" spans="1:13" x14ac:dyDescent="0.3">
      <c r="A13" s="320"/>
      <c r="B13" s="321"/>
      <c r="C13" s="321"/>
      <c r="D13" s="319"/>
      <c r="E13" s="318"/>
      <c r="F13" s="322"/>
      <c r="G13" s="126">
        <f>D13*E13*F13</f>
        <v>0</v>
      </c>
      <c r="H13" s="84"/>
      <c r="I13" s="133"/>
      <c r="J13" s="123"/>
      <c r="K13" s="134"/>
      <c r="L13" s="126">
        <f>J13*K13</f>
        <v>0</v>
      </c>
      <c r="M13" s="84"/>
    </row>
    <row r="14" spans="1:13" x14ac:dyDescent="0.3">
      <c r="A14" s="320"/>
      <c r="B14" s="321"/>
      <c r="C14" s="321"/>
      <c r="D14" s="319"/>
      <c r="E14" s="318"/>
      <c r="F14" s="322"/>
      <c r="G14" s="126">
        <f t="shared" ref="G14:G47" si="0">D14*E14*F14</f>
        <v>0</v>
      </c>
      <c r="H14" s="84"/>
      <c r="I14" s="135"/>
      <c r="J14" s="123"/>
      <c r="K14" s="134"/>
      <c r="L14" s="126">
        <f t="shared" ref="L14:L47" si="1">J14*K14</f>
        <v>0</v>
      </c>
      <c r="M14" s="84"/>
    </row>
    <row r="15" spans="1:13" x14ac:dyDescent="0.2">
      <c r="A15" s="189"/>
      <c r="B15" s="191"/>
      <c r="C15" s="191"/>
      <c r="D15" s="188"/>
      <c r="E15" s="187"/>
      <c r="F15" s="284"/>
      <c r="G15" s="126">
        <f t="shared" si="0"/>
        <v>0</v>
      </c>
      <c r="H15" s="84"/>
      <c r="I15" s="135"/>
      <c r="J15" s="123"/>
      <c r="K15" s="134"/>
      <c r="L15" s="126">
        <f t="shared" si="1"/>
        <v>0</v>
      </c>
      <c r="M15" s="84"/>
    </row>
    <row r="16" spans="1:13" x14ac:dyDescent="0.2">
      <c r="A16" s="189"/>
      <c r="B16" s="191"/>
      <c r="C16" s="191"/>
      <c r="D16" s="188"/>
      <c r="E16" s="187"/>
      <c r="F16" s="284"/>
      <c r="G16" s="126">
        <f t="shared" si="0"/>
        <v>0</v>
      </c>
      <c r="H16" s="84"/>
      <c r="I16" s="135"/>
      <c r="J16" s="123"/>
      <c r="K16" s="134"/>
      <c r="L16" s="126">
        <f t="shared" si="1"/>
        <v>0</v>
      </c>
      <c r="M16" s="84"/>
    </row>
    <row r="17" spans="1:13" ht="14.4" customHeight="1" x14ac:dyDescent="0.2">
      <c r="A17" s="189"/>
      <c r="B17" s="190"/>
      <c r="C17" s="190"/>
      <c r="D17" s="188"/>
      <c r="E17" s="187"/>
      <c r="F17" s="284"/>
      <c r="G17" s="126">
        <f t="shared" si="0"/>
        <v>0</v>
      </c>
      <c r="H17" s="84"/>
      <c r="I17" s="135"/>
      <c r="J17" s="123"/>
      <c r="K17" s="134"/>
      <c r="L17" s="126">
        <f t="shared" si="1"/>
        <v>0</v>
      </c>
      <c r="M17" s="84"/>
    </row>
    <row r="18" spans="1:13" x14ac:dyDescent="0.2">
      <c r="A18" s="189"/>
      <c r="B18" s="190"/>
      <c r="C18" s="190"/>
      <c r="D18" s="188"/>
      <c r="E18" s="187"/>
      <c r="F18" s="284"/>
      <c r="G18" s="126">
        <f t="shared" si="0"/>
        <v>0</v>
      </c>
      <c r="H18" s="84"/>
      <c r="I18" s="135"/>
      <c r="J18" s="123"/>
      <c r="K18" s="134"/>
      <c r="L18" s="126">
        <f t="shared" si="1"/>
        <v>0</v>
      </c>
      <c r="M18" s="84"/>
    </row>
    <row r="19" spans="1:13" ht="14.4" customHeight="1" x14ac:dyDescent="0.2">
      <c r="A19" s="189"/>
      <c r="B19" s="190"/>
      <c r="C19" s="190"/>
      <c r="D19" s="188"/>
      <c r="E19" s="187"/>
      <c r="F19" s="284"/>
      <c r="G19" s="126">
        <f t="shared" si="0"/>
        <v>0</v>
      </c>
      <c r="H19" s="84"/>
      <c r="I19" s="135"/>
      <c r="J19" s="123"/>
      <c r="K19" s="134"/>
      <c r="L19" s="126">
        <f t="shared" si="1"/>
        <v>0</v>
      </c>
      <c r="M19" s="84"/>
    </row>
    <row r="20" spans="1:13" ht="14.4" customHeight="1" x14ac:dyDescent="0.2">
      <c r="A20" s="189"/>
      <c r="B20" s="190"/>
      <c r="C20" s="190"/>
      <c r="D20" s="188"/>
      <c r="E20" s="187"/>
      <c r="F20" s="284"/>
      <c r="G20" s="126">
        <f t="shared" si="0"/>
        <v>0</v>
      </c>
      <c r="H20" s="84"/>
      <c r="I20" s="135"/>
      <c r="J20" s="123"/>
      <c r="K20" s="134"/>
      <c r="L20" s="126">
        <f t="shared" si="1"/>
        <v>0</v>
      </c>
      <c r="M20" s="84"/>
    </row>
    <row r="21" spans="1:13" ht="14.4" customHeight="1" x14ac:dyDescent="0.2">
      <c r="A21" s="189"/>
      <c r="B21" s="190"/>
      <c r="C21" s="190"/>
      <c r="D21" s="188"/>
      <c r="E21" s="187"/>
      <c r="F21" s="284"/>
      <c r="G21" s="126">
        <f t="shared" si="0"/>
        <v>0</v>
      </c>
      <c r="H21" s="84"/>
      <c r="I21" s="135"/>
      <c r="J21" s="123"/>
      <c r="K21" s="134"/>
      <c r="L21" s="126">
        <f t="shared" si="1"/>
        <v>0</v>
      </c>
      <c r="M21" s="84"/>
    </row>
    <row r="22" spans="1:13" x14ac:dyDescent="0.2">
      <c r="A22" s="189"/>
      <c r="B22" s="190"/>
      <c r="C22" s="190"/>
      <c r="D22" s="188"/>
      <c r="E22" s="187"/>
      <c r="F22" s="284"/>
      <c r="G22" s="126">
        <f t="shared" si="0"/>
        <v>0</v>
      </c>
      <c r="H22" s="84"/>
      <c r="I22" s="135"/>
      <c r="J22" s="123"/>
      <c r="K22" s="134"/>
      <c r="L22" s="126">
        <f t="shared" si="1"/>
        <v>0</v>
      </c>
      <c r="M22" s="84"/>
    </row>
    <row r="23" spans="1:13" x14ac:dyDescent="0.2">
      <c r="A23" s="135"/>
      <c r="B23" s="136"/>
      <c r="C23" s="136"/>
      <c r="D23" s="134"/>
      <c r="E23" s="123"/>
      <c r="F23" s="284"/>
      <c r="G23" s="126">
        <f t="shared" si="0"/>
        <v>0</v>
      </c>
      <c r="H23" s="84"/>
      <c r="I23" s="135"/>
      <c r="J23" s="123"/>
      <c r="K23" s="134"/>
      <c r="L23" s="126">
        <f t="shared" si="1"/>
        <v>0</v>
      </c>
      <c r="M23" s="84"/>
    </row>
    <row r="24" spans="1:13" ht="15" x14ac:dyDescent="0.2">
      <c r="A24" s="135"/>
      <c r="B24" s="136"/>
      <c r="C24" s="136"/>
      <c r="D24" s="134"/>
      <c r="E24" s="123"/>
      <c r="F24" s="284"/>
      <c r="G24" s="126">
        <f t="shared" si="0"/>
        <v>0</v>
      </c>
      <c r="H24" s="84"/>
      <c r="I24" s="135"/>
      <c r="J24" s="123"/>
      <c r="K24" s="134"/>
      <c r="L24" s="126">
        <f t="shared" si="1"/>
        <v>0</v>
      </c>
      <c r="M24" s="84"/>
    </row>
    <row r="25" spans="1:13" ht="15" x14ac:dyDescent="0.2">
      <c r="A25" s="135"/>
      <c r="B25" s="136"/>
      <c r="C25" s="136"/>
      <c r="D25" s="134"/>
      <c r="E25" s="123"/>
      <c r="F25" s="284"/>
      <c r="G25" s="126">
        <f t="shared" si="0"/>
        <v>0</v>
      </c>
      <c r="H25" s="84"/>
      <c r="I25" s="135"/>
      <c r="J25" s="123"/>
      <c r="K25" s="134"/>
      <c r="L25" s="126">
        <f t="shared" si="1"/>
        <v>0</v>
      </c>
      <c r="M25" s="84"/>
    </row>
    <row r="26" spans="1:13" x14ac:dyDescent="0.2">
      <c r="A26" s="135"/>
      <c r="B26" s="136"/>
      <c r="C26" s="136"/>
      <c r="D26" s="134"/>
      <c r="E26" s="123"/>
      <c r="F26" s="284"/>
      <c r="G26" s="126">
        <f t="shared" si="0"/>
        <v>0</v>
      </c>
      <c r="H26" s="84"/>
      <c r="I26" s="135"/>
      <c r="J26" s="123"/>
      <c r="K26" s="134"/>
      <c r="L26" s="126">
        <f t="shared" si="1"/>
        <v>0</v>
      </c>
      <c r="M26" s="84"/>
    </row>
    <row r="27" spans="1:13" x14ac:dyDescent="0.2">
      <c r="A27" s="135"/>
      <c r="B27" s="136"/>
      <c r="C27" s="136"/>
      <c r="D27" s="134"/>
      <c r="E27" s="123"/>
      <c r="F27" s="284"/>
      <c r="G27" s="126">
        <f t="shared" si="0"/>
        <v>0</v>
      </c>
      <c r="H27" s="84"/>
      <c r="I27" s="135"/>
      <c r="J27" s="123"/>
      <c r="K27" s="134"/>
      <c r="L27" s="126">
        <f t="shared" si="1"/>
        <v>0</v>
      </c>
      <c r="M27" s="84"/>
    </row>
    <row r="28" spans="1:13" x14ac:dyDescent="0.2">
      <c r="A28" s="135"/>
      <c r="B28" s="136"/>
      <c r="C28" s="136"/>
      <c r="D28" s="134"/>
      <c r="E28" s="123"/>
      <c r="F28" s="284"/>
      <c r="G28" s="126">
        <f t="shared" si="0"/>
        <v>0</v>
      </c>
      <c r="H28" s="84"/>
      <c r="I28" s="135"/>
      <c r="J28" s="123"/>
      <c r="K28" s="134"/>
      <c r="L28" s="126">
        <f t="shared" si="1"/>
        <v>0</v>
      </c>
      <c r="M28" s="84"/>
    </row>
    <row r="29" spans="1:13" x14ac:dyDescent="0.2">
      <c r="A29" s="135"/>
      <c r="B29" s="136"/>
      <c r="C29" s="136"/>
      <c r="D29" s="134"/>
      <c r="E29" s="123"/>
      <c r="F29" s="284"/>
      <c r="G29" s="126">
        <f t="shared" si="0"/>
        <v>0</v>
      </c>
      <c r="H29" s="84"/>
      <c r="I29" s="135"/>
      <c r="J29" s="123"/>
      <c r="K29" s="134"/>
      <c r="L29" s="126">
        <f t="shared" si="1"/>
        <v>0</v>
      </c>
      <c r="M29" s="84"/>
    </row>
    <row r="30" spans="1:13" x14ac:dyDescent="0.2">
      <c r="A30" s="135"/>
      <c r="B30" s="136"/>
      <c r="C30" s="136"/>
      <c r="D30" s="134"/>
      <c r="E30" s="123"/>
      <c r="F30" s="284"/>
      <c r="G30" s="126">
        <f t="shared" si="0"/>
        <v>0</v>
      </c>
      <c r="H30" s="84"/>
      <c r="I30" s="135"/>
      <c r="J30" s="123"/>
      <c r="K30" s="134"/>
      <c r="L30" s="126">
        <f t="shared" si="1"/>
        <v>0</v>
      </c>
      <c r="M30" s="84"/>
    </row>
    <row r="31" spans="1:13" x14ac:dyDescent="0.2">
      <c r="A31" s="135"/>
      <c r="B31" s="136"/>
      <c r="C31" s="136"/>
      <c r="D31" s="134"/>
      <c r="E31" s="123"/>
      <c r="F31" s="284"/>
      <c r="G31" s="126">
        <f t="shared" si="0"/>
        <v>0</v>
      </c>
      <c r="H31" s="84"/>
      <c r="I31" s="135"/>
      <c r="J31" s="123"/>
      <c r="K31" s="134"/>
      <c r="L31" s="126">
        <f t="shared" si="1"/>
        <v>0</v>
      </c>
      <c r="M31" s="84"/>
    </row>
    <row r="32" spans="1:13" x14ac:dyDescent="0.2">
      <c r="A32" s="135"/>
      <c r="B32" s="136"/>
      <c r="C32" s="136"/>
      <c r="D32" s="134"/>
      <c r="E32" s="123"/>
      <c r="F32" s="284"/>
      <c r="G32" s="126">
        <f t="shared" si="0"/>
        <v>0</v>
      </c>
      <c r="H32" s="84"/>
      <c r="I32" s="135"/>
      <c r="J32" s="123"/>
      <c r="K32" s="134"/>
      <c r="L32" s="126">
        <f t="shared" si="1"/>
        <v>0</v>
      </c>
      <c r="M32" s="84"/>
    </row>
    <row r="33" spans="1:13" x14ac:dyDescent="0.2">
      <c r="A33" s="135"/>
      <c r="B33" s="136"/>
      <c r="C33" s="136"/>
      <c r="D33" s="134"/>
      <c r="E33" s="123"/>
      <c r="F33" s="284"/>
      <c r="G33" s="126">
        <f t="shared" si="0"/>
        <v>0</v>
      </c>
      <c r="H33" s="84"/>
      <c r="I33" s="135"/>
      <c r="J33" s="123"/>
      <c r="K33" s="134"/>
      <c r="L33" s="126">
        <f t="shared" si="1"/>
        <v>0</v>
      </c>
      <c r="M33" s="84"/>
    </row>
    <row r="34" spans="1:13" x14ac:dyDescent="0.2">
      <c r="A34" s="135"/>
      <c r="B34" s="136"/>
      <c r="C34" s="136"/>
      <c r="D34" s="134"/>
      <c r="E34" s="123"/>
      <c r="F34" s="284"/>
      <c r="G34" s="126">
        <f t="shared" si="0"/>
        <v>0</v>
      </c>
      <c r="H34" s="84"/>
      <c r="I34" s="135"/>
      <c r="J34" s="123"/>
      <c r="K34" s="134"/>
      <c r="L34" s="126">
        <f t="shared" si="1"/>
        <v>0</v>
      </c>
      <c r="M34" s="84"/>
    </row>
    <row r="35" spans="1:13" x14ac:dyDescent="0.2">
      <c r="A35" s="135"/>
      <c r="B35" s="136"/>
      <c r="C35" s="136"/>
      <c r="D35" s="134"/>
      <c r="E35" s="123"/>
      <c r="F35" s="284"/>
      <c r="G35" s="126">
        <f t="shared" si="0"/>
        <v>0</v>
      </c>
      <c r="H35" s="84"/>
      <c r="I35" s="135"/>
      <c r="J35" s="123"/>
      <c r="K35" s="134"/>
      <c r="L35" s="126">
        <f t="shared" si="1"/>
        <v>0</v>
      </c>
      <c r="M35" s="84"/>
    </row>
    <row r="36" spans="1:13" x14ac:dyDescent="0.2">
      <c r="A36" s="135"/>
      <c r="B36" s="136"/>
      <c r="C36" s="136"/>
      <c r="D36" s="134"/>
      <c r="E36" s="123"/>
      <c r="F36" s="284"/>
      <c r="G36" s="126">
        <f t="shared" si="0"/>
        <v>0</v>
      </c>
      <c r="H36" s="84"/>
      <c r="I36" s="135"/>
      <c r="J36" s="123"/>
      <c r="K36" s="134"/>
      <c r="L36" s="126">
        <f t="shared" si="1"/>
        <v>0</v>
      </c>
      <c r="M36" s="84"/>
    </row>
    <row r="37" spans="1:13" x14ac:dyDescent="0.2">
      <c r="A37" s="135"/>
      <c r="B37" s="136"/>
      <c r="C37" s="136"/>
      <c r="D37" s="134"/>
      <c r="E37" s="123"/>
      <c r="F37" s="284"/>
      <c r="G37" s="126">
        <f t="shared" si="0"/>
        <v>0</v>
      </c>
      <c r="H37" s="84"/>
      <c r="I37" s="135"/>
      <c r="J37" s="123"/>
      <c r="K37" s="134"/>
      <c r="L37" s="126">
        <f t="shared" si="1"/>
        <v>0</v>
      </c>
      <c r="M37" s="84"/>
    </row>
    <row r="38" spans="1:13" x14ac:dyDescent="0.2">
      <c r="A38" s="135"/>
      <c r="B38" s="136"/>
      <c r="C38" s="136"/>
      <c r="D38" s="134"/>
      <c r="E38" s="123"/>
      <c r="F38" s="284"/>
      <c r="G38" s="126">
        <f t="shared" si="0"/>
        <v>0</v>
      </c>
      <c r="H38" s="84"/>
      <c r="I38" s="135"/>
      <c r="J38" s="123"/>
      <c r="K38" s="134"/>
      <c r="L38" s="126">
        <f t="shared" si="1"/>
        <v>0</v>
      </c>
      <c r="M38" s="84"/>
    </row>
    <row r="39" spans="1:13" x14ac:dyDescent="0.2">
      <c r="A39" s="135"/>
      <c r="B39" s="136"/>
      <c r="C39" s="136"/>
      <c r="D39" s="134"/>
      <c r="E39" s="123"/>
      <c r="F39" s="284"/>
      <c r="G39" s="126">
        <f t="shared" si="0"/>
        <v>0</v>
      </c>
      <c r="H39" s="84"/>
      <c r="I39" s="135"/>
      <c r="J39" s="123"/>
      <c r="K39" s="134"/>
      <c r="L39" s="126">
        <f t="shared" si="1"/>
        <v>0</v>
      </c>
      <c r="M39" s="84"/>
    </row>
    <row r="40" spans="1:13" x14ac:dyDescent="0.2">
      <c r="A40" s="135"/>
      <c r="B40" s="136"/>
      <c r="C40" s="136"/>
      <c r="D40" s="134"/>
      <c r="E40" s="123"/>
      <c r="F40" s="284"/>
      <c r="G40" s="126">
        <f t="shared" si="0"/>
        <v>0</v>
      </c>
      <c r="H40" s="84"/>
      <c r="I40" s="135"/>
      <c r="J40" s="123"/>
      <c r="K40" s="134"/>
      <c r="L40" s="126">
        <f t="shared" si="1"/>
        <v>0</v>
      </c>
      <c r="M40" s="84"/>
    </row>
    <row r="41" spans="1:13" x14ac:dyDescent="0.2">
      <c r="A41" s="135"/>
      <c r="B41" s="136"/>
      <c r="C41" s="136"/>
      <c r="D41" s="134"/>
      <c r="E41" s="123"/>
      <c r="F41" s="284"/>
      <c r="G41" s="126">
        <f t="shared" si="0"/>
        <v>0</v>
      </c>
      <c r="H41" s="84"/>
      <c r="I41" s="135"/>
      <c r="J41" s="123"/>
      <c r="K41" s="134"/>
      <c r="L41" s="126">
        <f t="shared" si="1"/>
        <v>0</v>
      </c>
      <c r="M41" s="84"/>
    </row>
    <row r="42" spans="1:13" x14ac:dyDescent="0.2">
      <c r="A42" s="135"/>
      <c r="B42" s="136"/>
      <c r="C42" s="136"/>
      <c r="D42" s="134"/>
      <c r="E42" s="123"/>
      <c r="F42" s="284"/>
      <c r="G42" s="126">
        <f t="shared" si="0"/>
        <v>0</v>
      </c>
      <c r="H42" s="84"/>
      <c r="I42" s="135"/>
      <c r="J42" s="123"/>
      <c r="K42" s="134"/>
      <c r="L42" s="126">
        <f t="shared" si="1"/>
        <v>0</v>
      </c>
      <c r="M42" s="84"/>
    </row>
    <row r="43" spans="1:13" x14ac:dyDescent="0.2">
      <c r="A43" s="135"/>
      <c r="B43" s="136"/>
      <c r="C43" s="136"/>
      <c r="D43" s="134"/>
      <c r="E43" s="123"/>
      <c r="F43" s="284"/>
      <c r="G43" s="126">
        <f t="shared" si="0"/>
        <v>0</v>
      </c>
      <c r="H43" s="84"/>
      <c r="I43" s="135"/>
      <c r="J43" s="123"/>
      <c r="K43" s="134"/>
      <c r="L43" s="126">
        <f t="shared" si="1"/>
        <v>0</v>
      </c>
      <c r="M43" s="84"/>
    </row>
    <row r="44" spans="1:13" x14ac:dyDescent="0.2">
      <c r="A44" s="135"/>
      <c r="B44" s="136"/>
      <c r="C44" s="136"/>
      <c r="D44" s="134"/>
      <c r="E44" s="123"/>
      <c r="F44" s="284"/>
      <c r="G44" s="126">
        <f t="shared" si="0"/>
        <v>0</v>
      </c>
      <c r="H44" s="84"/>
      <c r="I44" s="135"/>
      <c r="J44" s="123"/>
      <c r="K44" s="134"/>
      <c r="L44" s="126">
        <f t="shared" si="1"/>
        <v>0</v>
      </c>
      <c r="M44" s="84"/>
    </row>
    <row r="45" spans="1:13" x14ac:dyDescent="0.2">
      <c r="A45" s="135"/>
      <c r="B45" s="136"/>
      <c r="C45" s="136"/>
      <c r="D45" s="134"/>
      <c r="E45" s="123"/>
      <c r="F45" s="284"/>
      <c r="G45" s="126">
        <f t="shared" si="0"/>
        <v>0</v>
      </c>
      <c r="H45" s="84"/>
      <c r="I45" s="135"/>
      <c r="J45" s="123"/>
      <c r="K45" s="134"/>
      <c r="L45" s="126">
        <f t="shared" si="1"/>
        <v>0</v>
      </c>
      <c r="M45" s="84"/>
    </row>
    <row r="46" spans="1:13" x14ac:dyDescent="0.2">
      <c r="A46" s="135"/>
      <c r="B46" s="136"/>
      <c r="C46" s="136"/>
      <c r="D46" s="134"/>
      <c r="E46" s="123"/>
      <c r="F46" s="284"/>
      <c r="G46" s="126">
        <f t="shared" si="0"/>
        <v>0</v>
      </c>
      <c r="H46" s="84"/>
      <c r="I46" s="135"/>
      <c r="J46" s="123"/>
      <c r="K46" s="134"/>
      <c r="L46" s="126">
        <f t="shared" si="1"/>
        <v>0</v>
      </c>
      <c r="M46" s="84"/>
    </row>
    <row r="47" spans="1:13" x14ac:dyDescent="0.2">
      <c r="A47" s="135"/>
      <c r="B47" s="136"/>
      <c r="C47" s="136"/>
      <c r="D47" s="134"/>
      <c r="E47" s="123"/>
      <c r="F47" s="284"/>
      <c r="G47" s="126">
        <f t="shared" si="0"/>
        <v>0</v>
      </c>
      <c r="H47" s="84"/>
      <c r="I47" s="135"/>
      <c r="J47" s="123"/>
      <c r="K47" s="134"/>
      <c r="L47" s="126">
        <f t="shared" si="1"/>
        <v>0</v>
      </c>
      <c r="M47" s="84"/>
    </row>
    <row r="49" spans="1:1" x14ac:dyDescent="0.3">
      <c r="A49" s="121" t="s">
        <v>220</v>
      </c>
    </row>
  </sheetData>
  <sheetProtection password="E21E" sheet="1" objects="1" scenarios="1" autoFilter="0"/>
  <conditionalFormatting sqref="H6">
    <cfRule type="containsText" dxfId="3" priority="3" operator="containsText" text="bilanci">
      <formula>NOT(ISERROR(SEARCH("bilanci",H6)))</formula>
    </cfRule>
    <cfRule type="cellIs" dxfId="2" priority="4" operator="equal">
      <formula>"OK"</formula>
    </cfRule>
  </conditionalFormatting>
  <conditionalFormatting sqref="M6">
    <cfRule type="containsText" dxfId="1" priority="1" operator="containsText" text="bilanci">
      <formula>NOT(ISERROR(SEARCH("bilanci",M6)))</formula>
    </cfRule>
    <cfRule type="cellIs" dxfId="0" priority="2" operator="equal">
      <formula>"OK"</formula>
    </cfRule>
  </conditionalFormatting>
  <dataValidations count="3">
    <dataValidation type="list" allowBlank="1" showInputMessage="1" showErrorMessage="1" sqref="E48:F48">
      <formula1>Druhové_třídění</formula1>
    </dataValidation>
    <dataValidation type="list" allowBlank="1" showInputMessage="1" showErrorMessage="1" sqref="A48:D48">
      <formula1>NR</formula1>
    </dataValidation>
    <dataValidation allowBlank="1" showInputMessage="1" showErrorMessage="1" error="ceclkov= dkeie" sqref="H6 M6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1"/>
  <sheetViews>
    <sheetView zoomScaleNormal="100" workbookViewId="0">
      <selection activeCell="D33" sqref="D33"/>
    </sheetView>
  </sheetViews>
  <sheetFormatPr defaultRowHeight="13.2" x14ac:dyDescent="0.25"/>
  <cols>
    <col min="1" max="1" width="6.88671875" style="8" customWidth="1"/>
    <col min="2" max="2" width="43.5546875" style="8" customWidth="1"/>
    <col min="3" max="3" width="8.5546875" style="8" customWidth="1"/>
    <col min="4" max="8" width="15" style="8" customWidth="1"/>
    <col min="9" max="9" width="6.88671875" style="8" customWidth="1"/>
    <col min="10" max="11" width="8.88671875" style="8"/>
    <col min="12" max="12" width="9.109375" style="8" bestFit="1"/>
    <col min="13" max="253" width="8.88671875" style="8"/>
    <col min="254" max="254" width="6.88671875" style="8" customWidth="1"/>
    <col min="255" max="255" width="43.5546875" style="8" customWidth="1"/>
    <col min="256" max="256" width="7.6640625" style="8" customWidth="1"/>
    <col min="257" max="262" width="12" style="8" customWidth="1"/>
    <col min="263" max="263" width="9.5546875" style="8" customWidth="1"/>
    <col min="264" max="264" width="10.44140625" style="8" customWidth="1"/>
    <col min="265" max="509" width="8.88671875" style="8"/>
    <col min="510" max="510" width="6.88671875" style="8" customWidth="1"/>
    <col min="511" max="511" width="43.5546875" style="8" customWidth="1"/>
    <col min="512" max="512" width="7.6640625" style="8" customWidth="1"/>
    <col min="513" max="518" width="12" style="8" customWidth="1"/>
    <col min="519" max="519" width="9.5546875" style="8" customWidth="1"/>
    <col min="520" max="520" width="10.44140625" style="8" customWidth="1"/>
    <col min="521" max="765" width="8.88671875" style="8"/>
    <col min="766" max="766" width="6.88671875" style="8" customWidth="1"/>
    <col min="767" max="767" width="43.5546875" style="8" customWidth="1"/>
    <col min="768" max="768" width="7.6640625" style="8" customWidth="1"/>
    <col min="769" max="774" width="12" style="8" customWidth="1"/>
    <col min="775" max="775" width="9.5546875" style="8" customWidth="1"/>
    <col min="776" max="776" width="10.44140625" style="8" customWidth="1"/>
    <col min="777" max="1021" width="8.88671875" style="8"/>
    <col min="1022" max="1022" width="6.88671875" style="8" customWidth="1"/>
    <col min="1023" max="1023" width="43.5546875" style="8" customWidth="1"/>
    <col min="1024" max="1024" width="7.6640625" style="8" customWidth="1"/>
    <col min="1025" max="1030" width="12" style="8" customWidth="1"/>
    <col min="1031" max="1031" width="9.5546875" style="8" customWidth="1"/>
    <col min="1032" max="1032" width="10.44140625" style="8" customWidth="1"/>
    <col min="1033" max="1277" width="8.88671875" style="8"/>
    <col min="1278" max="1278" width="6.88671875" style="8" customWidth="1"/>
    <col min="1279" max="1279" width="43.5546875" style="8" customWidth="1"/>
    <col min="1280" max="1280" width="7.6640625" style="8" customWidth="1"/>
    <col min="1281" max="1286" width="12" style="8" customWidth="1"/>
    <col min="1287" max="1287" width="9.5546875" style="8" customWidth="1"/>
    <col min="1288" max="1288" width="10.44140625" style="8" customWidth="1"/>
    <col min="1289" max="1533" width="8.88671875" style="8"/>
    <col min="1534" max="1534" width="6.88671875" style="8" customWidth="1"/>
    <col min="1535" max="1535" width="43.5546875" style="8" customWidth="1"/>
    <col min="1536" max="1536" width="7.6640625" style="8" customWidth="1"/>
    <col min="1537" max="1542" width="12" style="8" customWidth="1"/>
    <col min="1543" max="1543" width="9.5546875" style="8" customWidth="1"/>
    <col min="1544" max="1544" width="10.44140625" style="8" customWidth="1"/>
    <col min="1545" max="1789" width="8.88671875" style="8"/>
    <col min="1790" max="1790" width="6.88671875" style="8" customWidth="1"/>
    <col min="1791" max="1791" width="43.5546875" style="8" customWidth="1"/>
    <col min="1792" max="1792" width="7.6640625" style="8" customWidth="1"/>
    <col min="1793" max="1798" width="12" style="8" customWidth="1"/>
    <col min="1799" max="1799" width="9.5546875" style="8" customWidth="1"/>
    <col min="1800" max="1800" width="10.44140625" style="8" customWidth="1"/>
    <col min="1801" max="2045" width="8.88671875" style="8"/>
    <col min="2046" max="2046" width="6.88671875" style="8" customWidth="1"/>
    <col min="2047" max="2047" width="43.5546875" style="8" customWidth="1"/>
    <col min="2048" max="2048" width="7.6640625" style="8" customWidth="1"/>
    <col min="2049" max="2054" width="12" style="8" customWidth="1"/>
    <col min="2055" max="2055" width="9.5546875" style="8" customWidth="1"/>
    <col min="2056" max="2056" width="10.44140625" style="8" customWidth="1"/>
    <col min="2057" max="2301" width="8.88671875" style="8"/>
    <col min="2302" max="2302" width="6.88671875" style="8" customWidth="1"/>
    <col min="2303" max="2303" width="43.5546875" style="8" customWidth="1"/>
    <col min="2304" max="2304" width="7.6640625" style="8" customWidth="1"/>
    <col min="2305" max="2310" width="12" style="8" customWidth="1"/>
    <col min="2311" max="2311" width="9.5546875" style="8" customWidth="1"/>
    <col min="2312" max="2312" width="10.44140625" style="8" customWidth="1"/>
    <col min="2313" max="2557" width="8.88671875" style="8"/>
    <col min="2558" max="2558" width="6.88671875" style="8" customWidth="1"/>
    <col min="2559" max="2559" width="43.5546875" style="8" customWidth="1"/>
    <col min="2560" max="2560" width="7.6640625" style="8" customWidth="1"/>
    <col min="2561" max="2566" width="12" style="8" customWidth="1"/>
    <col min="2567" max="2567" width="9.5546875" style="8" customWidth="1"/>
    <col min="2568" max="2568" width="10.44140625" style="8" customWidth="1"/>
    <col min="2569" max="2813" width="8.88671875" style="8"/>
    <col min="2814" max="2814" width="6.88671875" style="8" customWidth="1"/>
    <col min="2815" max="2815" width="43.5546875" style="8" customWidth="1"/>
    <col min="2816" max="2816" width="7.6640625" style="8" customWidth="1"/>
    <col min="2817" max="2822" width="12" style="8" customWidth="1"/>
    <col min="2823" max="2823" width="9.5546875" style="8" customWidth="1"/>
    <col min="2824" max="2824" width="10.44140625" style="8" customWidth="1"/>
    <col min="2825" max="3069" width="8.88671875" style="8"/>
    <col min="3070" max="3070" width="6.88671875" style="8" customWidth="1"/>
    <col min="3071" max="3071" width="43.5546875" style="8" customWidth="1"/>
    <col min="3072" max="3072" width="7.6640625" style="8" customWidth="1"/>
    <col min="3073" max="3078" width="12" style="8" customWidth="1"/>
    <col min="3079" max="3079" width="9.5546875" style="8" customWidth="1"/>
    <col min="3080" max="3080" width="10.44140625" style="8" customWidth="1"/>
    <col min="3081" max="3325" width="8.88671875" style="8"/>
    <col min="3326" max="3326" width="6.88671875" style="8" customWidth="1"/>
    <col min="3327" max="3327" width="43.5546875" style="8" customWidth="1"/>
    <col min="3328" max="3328" width="7.6640625" style="8" customWidth="1"/>
    <col min="3329" max="3334" width="12" style="8" customWidth="1"/>
    <col min="3335" max="3335" width="9.5546875" style="8" customWidth="1"/>
    <col min="3336" max="3336" width="10.44140625" style="8" customWidth="1"/>
    <col min="3337" max="3581" width="8.88671875" style="8"/>
    <col min="3582" max="3582" width="6.88671875" style="8" customWidth="1"/>
    <col min="3583" max="3583" width="43.5546875" style="8" customWidth="1"/>
    <col min="3584" max="3584" width="7.6640625" style="8" customWidth="1"/>
    <col min="3585" max="3590" width="12" style="8" customWidth="1"/>
    <col min="3591" max="3591" width="9.5546875" style="8" customWidth="1"/>
    <col min="3592" max="3592" width="10.44140625" style="8" customWidth="1"/>
    <col min="3593" max="3837" width="8.88671875" style="8"/>
    <col min="3838" max="3838" width="6.88671875" style="8" customWidth="1"/>
    <col min="3839" max="3839" width="43.5546875" style="8" customWidth="1"/>
    <col min="3840" max="3840" width="7.6640625" style="8" customWidth="1"/>
    <col min="3841" max="3846" width="12" style="8" customWidth="1"/>
    <col min="3847" max="3847" width="9.5546875" style="8" customWidth="1"/>
    <col min="3848" max="3848" width="10.44140625" style="8" customWidth="1"/>
    <col min="3849" max="4093" width="8.88671875" style="8"/>
    <col min="4094" max="4094" width="6.88671875" style="8" customWidth="1"/>
    <col min="4095" max="4095" width="43.5546875" style="8" customWidth="1"/>
    <col min="4096" max="4096" width="7.6640625" style="8" customWidth="1"/>
    <col min="4097" max="4102" width="12" style="8" customWidth="1"/>
    <col min="4103" max="4103" width="9.5546875" style="8" customWidth="1"/>
    <col min="4104" max="4104" width="10.44140625" style="8" customWidth="1"/>
    <col min="4105" max="4349" width="8.88671875" style="8"/>
    <col min="4350" max="4350" width="6.88671875" style="8" customWidth="1"/>
    <col min="4351" max="4351" width="43.5546875" style="8" customWidth="1"/>
    <col min="4352" max="4352" width="7.6640625" style="8" customWidth="1"/>
    <col min="4353" max="4358" width="12" style="8" customWidth="1"/>
    <col min="4359" max="4359" width="9.5546875" style="8" customWidth="1"/>
    <col min="4360" max="4360" width="10.44140625" style="8" customWidth="1"/>
    <col min="4361" max="4605" width="8.88671875" style="8"/>
    <col min="4606" max="4606" width="6.88671875" style="8" customWidth="1"/>
    <col min="4607" max="4607" width="43.5546875" style="8" customWidth="1"/>
    <col min="4608" max="4608" width="7.6640625" style="8" customWidth="1"/>
    <col min="4609" max="4614" width="12" style="8" customWidth="1"/>
    <col min="4615" max="4615" width="9.5546875" style="8" customWidth="1"/>
    <col min="4616" max="4616" width="10.44140625" style="8" customWidth="1"/>
    <col min="4617" max="4861" width="8.88671875" style="8"/>
    <col min="4862" max="4862" width="6.88671875" style="8" customWidth="1"/>
    <col min="4863" max="4863" width="43.5546875" style="8" customWidth="1"/>
    <col min="4864" max="4864" width="7.6640625" style="8" customWidth="1"/>
    <col min="4865" max="4870" width="12" style="8" customWidth="1"/>
    <col min="4871" max="4871" width="9.5546875" style="8" customWidth="1"/>
    <col min="4872" max="4872" width="10.44140625" style="8" customWidth="1"/>
    <col min="4873" max="5117" width="8.88671875" style="8"/>
    <col min="5118" max="5118" width="6.88671875" style="8" customWidth="1"/>
    <col min="5119" max="5119" width="43.5546875" style="8" customWidth="1"/>
    <col min="5120" max="5120" width="7.6640625" style="8" customWidth="1"/>
    <col min="5121" max="5126" width="12" style="8" customWidth="1"/>
    <col min="5127" max="5127" width="9.5546875" style="8" customWidth="1"/>
    <col min="5128" max="5128" width="10.44140625" style="8" customWidth="1"/>
    <col min="5129" max="5373" width="8.88671875" style="8"/>
    <col min="5374" max="5374" width="6.88671875" style="8" customWidth="1"/>
    <col min="5375" max="5375" width="43.5546875" style="8" customWidth="1"/>
    <col min="5376" max="5376" width="7.6640625" style="8" customWidth="1"/>
    <col min="5377" max="5382" width="12" style="8" customWidth="1"/>
    <col min="5383" max="5383" width="9.5546875" style="8" customWidth="1"/>
    <col min="5384" max="5384" width="10.44140625" style="8" customWidth="1"/>
    <col min="5385" max="5629" width="8.88671875" style="8"/>
    <col min="5630" max="5630" width="6.88671875" style="8" customWidth="1"/>
    <col min="5631" max="5631" width="43.5546875" style="8" customWidth="1"/>
    <col min="5632" max="5632" width="7.6640625" style="8" customWidth="1"/>
    <col min="5633" max="5638" width="12" style="8" customWidth="1"/>
    <col min="5639" max="5639" width="9.5546875" style="8" customWidth="1"/>
    <col min="5640" max="5640" width="10.44140625" style="8" customWidth="1"/>
    <col min="5641" max="5885" width="8.88671875" style="8"/>
    <col min="5886" max="5886" width="6.88671875" style="8" customWidth="1"/>
    <col min="5887" max="5887" width="43.5546875" style="8" customWidth="1"/>
    <col min="5888" max="5888" width="7.6640625" style="8" customWidth="1"/>
    <col min="5889" max="5894" width="12" style="8" customWidth="1"/>
    <col min="5895" max="5895" width="9.5546875" style="8" customWidth="1"/>
    <col min="5896" max="5896" width="10.44140625" style="8" customWidth="1"/>
    <col min="5897" max="6141" width="8.88671875" style="8"/>
    <col min="6142" max="6142" width="6.88671875" style="8" customWidth="1"/>
    <col min="6143" max="6143" width="43.5546875" style="8" customWidth="1"/>
    <col min="6144" max="6144" width="7.6640625" style="8" customWidth="1"/>
    <col min="6145" max="6150" width="12" style="8" customWidth="1"/>
    <col min="6151" max="6151" width="9.5546875" style="8" customWidth="1"/>
    <col min="6152" max="6152" width="10.44140625" style="8" customWidth="1"/>
    <col min="6153" max="6397" width="8.88671875" style="8"/>
    <col min="6398" max="6398" width="6.88671875" style="8" customWidth="1"/>
    <col min="6399" max="6399" width="43.5546875" style="8" customWidth="1"/>
    <col min="6400" max="6400" width="7.6640625" style="8" customWidth="1"/>
    <col min="6401" max="6406" width="12" style="8" customWidth="1"/>
    <col min="6407" max="6407" width="9.5546875" style="8" customWidth="1"/>
    <col min="6408" max="6408" width="10.44140625" style="8" customWidth="1"/>
    <col min="6409" max="6653" width="8.88671875" style="8"/>
    <col min="6654" max="6654" width="6.88671875" style="8" customWidth="1"/>
    <col min="6655" max="6655" width="43.5546875" style="8" customWidth="1"/>
    <col min="6656" max="6656" width="7.6640625" style="8" customWidth="1"/>
    <col min="6657" max="6662" width="12" style="8" customWidth="1"/>
    <col min="6663" max="6663" width="9.5546875" style="8" customWidth="1"/>
    <col min="6664" max="6664" width="10.44140625" style="8" customWidth="1"/>
    <col min="6665" max="6909" width="8.88671875" style="8"/>
    <col min="6910" max="6910" width="6.88671875" style="8" customWidth="1"/>
    <col min="6911" max="6911" width="43.5546875" style="8" customWidth="1"/>
    <col min="6912" max="6912" width="7.6640625" style="8" customWidth="1"/>
    <col min="6913" max="6918" width="12" style="8" customWidth="1"/>
    <col min="6919" max="6919" width="9.5546875" style="8" customWidth="1"/>
    <col min="6920" max="6920" width="10.44140625" style="8" customWidth="1"/>
    <col min="6921" max="7165" width="8.88671875" style="8"/>
    <col min="7166" max="7166" width="6.88671875" style="8" customWidth="1"/>
    <col min="7167" max="7167" width="43.5546875" style="8" customWidth="1"/>
    <col min="7168" max="7168" width="7.6640625" style="8" customWidth="1"/>
    <col min="7169" max="7174" width="12" style="8" customWidth="1"/>
    <col min="7175" max="7175" width="9.5546875" style="8" customWidth="1"/>
    <col min="7176" max="7176" width="10.44140625" style="8" customWidth="1"/>
    <col min="7177" max="7421" width="8.88671875" style="8"/>
    <col min="7422" max="7422" width="6.88671875" style="8" customWidth="1"/>
    <col min="7423" max="7423" width="43.5546875" style="8" customWidth="1"/>
    <col min="7424" max="7424" width="7.6640625" style="8" customWidth="1"/>
    <col min="7425" max="7430" width="12" style="8" customWidth="1"/>
    <col min="7431" max="7431" width="9.5546875" style="8" customWidth="1"/>
    <col min="7432" max="7432" width="10.44140625" style="8" customWidth="1"/>
    <col min="7433" max="7677" width="8.88671875" style="8"/>
    <col min="7678" max="7678" width="6.88671875" style="8" customWidth="1"/>
    <col min="7679" max="7679" width="43.5546875" style="8" customWidth="1"/>
    <col min="7680" max="7680" width="7.6640625" style="8" customWidth="1"/>
    <col min="7681" max="7686" width="12" style="8" customWidth="1"/>
    <col min="7687" max="7687" width="9.5546875" style="8" customWidth="1"/>
    <col min="7688" max="7688" width="10.44140625" style="8" customWidth="1"/>
    <col min="7689" max="7933" width="8.88671875" style="8"/>
    <col min="7934" max="7934" width="6.88671875" style="8" customWidth="1"/>
    <col min="7935" max="7935" width="43.5546875" style="8" customWidth="1"/>
    <col min="7936" max="7936" width="7.6640625" style="8" customWidth="1"/>
    <col min="7937" max="7942" width="12" style="8" customWidth="1"/>
    <col min="7943" max="7943" width="9.5546875" style="8" customWidth="1"/>
    <col min="7944" max="7944" width="10.44140625" style="8" customWidth="1"/>
    <col min="7945" max="8189" width="8.88671875" style="8"/>
    <col min="8190" max="8190" width="6.88671875" style="8" customWidth="1"/>
    <col min="8191" max="8191" width="43.5546875" style="8" customWidth="1"/>
    <col min="8192" max="8192" width="7.6640625" style="8" customWidth="1"/>
    <col min="8193" max="8198" width="12" style="8" customWidth="1"/>
    <col min="8199" max="8199" width="9.5546875" style="8" customWidth="1"/>
    <col min="8200" max="8200" width="10.44140625" style="8" customWidth="1"/>
    <col min="8201" max="8445" width="8.88671875" style="8"/>
    <col min="8446" max="8446" width="6.88671875" style="8" customWidth="1"/>
    <col min="8447" max="8447" width="43.5546875" style="8" customWidth="1"/>
    <col min="8448" max="8448" width="7.6640625" style="8" customWidth="1"/>
    <col min="8449" max="8454" width="12" style="8" customWidth="1"/>
    <col min="8455" max="8455" width="9.5546875" style="8" customWidth="1"/>
    <col min="8456" max="8456" width="10.44140625" style="8" customWidth="1"/>
    <col min="8457" max="8701" width="8.88671875" style="8"/>
    <col min="8702" max="8702" width="6.88671875" style="8" customWidth="1"/>
    <col min="8703" max="8703" width="43.5546875" style="8" customWidth="1"/>
    <col min="8704" max="8704" width="7.6640625" style="8" customWidth="1"/>
    <col min="8705" max="8710" width="12" style="8" customWidth="1"/>
    <col min="8711" max="8711" width="9.5546875" style="8" customWidth="1"/>
    <col min="8712" max="8712" width="10.44140625" style="8" customWidth="1"/>
    <col min="8713" max="8957" width="8.88671875" style="8"/>
    <col min="8958" max="8958" width="6.88671875" style="8" customWidth="1"/>
    <col min="8959" max="8959" width="43.5546875" style="8" customWidth="1"/>
    <col min="8960" max="8960" width="7.6640625" style="8" customWidth="1"/>
    <col min="8961" max="8966" width="12" style="8" customWidth="1"/>
    <col min="8967" max="8967" width="9.5546875" style="8" customWidth="1"/>
    <col min="8968" max="8968" width="10.44140625" style="8" customWidth="1"/>
    <col min="8969" max="9213" width="8.88671875" style="8"/>
    <col min="9214" max="9214" width="6.88671875" style="8" customWidth="1"/>
    <col min="9215" max="9215" width="43.5546875" style="8" customWidth="1"/>
    <col min="9216" max="9216" width="7.6640625" style="8" customWidth="1"/>
    <col min="9217" max="9222" width="12" style="8" customWidth="1"/>
    <col min="9223" max="9223" width="9.5546875" style="8" customWidth="1"/>
    <col min="9224" max="9224" width="10.44140625" style="8" customWidth="1"/>
    <col min="9225" max="9469" width="8.88671875" style="8"/>
    <col min="9470" max="9470" width="6.88671875" style="8" customWidth="1"/>
    <col min="9471" max="9471" width="43.5546875" style="8" customWidth="1"/>
    <col min="9472" max="9472" width="7.6640625" style="8" customWidth="1"/>
    <col min="9473" max="9478" width="12" style="8" customWidth="1"/>
    <col min="9479" max="9479" width="9.5546875" style="8" customWidth="1"/>
    <col min="9480" max="9480" width="10.44140625" style="8" customWidth="1"/>
    <col min="9481" max="9725" width="8.88671875" style="8"/>
    <col min="9726" max="9726" width="6.88671875" style="8" customWidth="1"/>
    <col min="9727" max="9727" width="43.5546875" style="8" customWidth="1"/>
    <col min="9728" max="9728" width="7.6640625" style="8" customWidth="1"/>
    <col min="9729" max="9734" width="12" style="8" customWidth="1"/>
    <col min="9735" max="9735" width="9.5546875" style="8" customWidth="1"/>
    <col min="9736" max="9736" width="10.44140625" style="8" customWidth="1"/>
    <col min="9737" max="9981" width="8.88671875" style="8"/>
    <col min="9982" max="9982" width="6.88671875" style="8" customWidth="1"/>
    <col min="9983" max="9983" width="43.5546875" style="8" customWidth="1"/>
    <col min="9984" max="9984" width="7.6640625" style="8" customWidth="1"/>
    <col min="9985" max="9990" width="12" style="8" customWidth="1"/>
    <col min="9991" max="9991" width="9.5546875" style="8" customWidth="1"/>
    <col min="9992" max="9992" width="10.44140625" style="8" customWidth="1"/>
    <col min="9993" max="10237" width="8.88671875" style="8"/>
    <col min="10238" max="10238" width="6.88671875" style="8" customWidth="1"/>
    <col min="10239" max="10239" width="43.5546875" style="8" customWidth="1"/>
    <col min="10240" max="10240" width="7.6640625" style="8" customWidth="1"/>
    <col min="10241" max="10246" width="12" style="8" customWidth="1"/>
    <col min="10247" max="10247" width="9.5546875" style="8" customWidth="1"/>
    <col min="10248" max="10248" width="10.44140625" style="8" customWidth="1"/>
    <col min="10249" max="10493" width="8.88671875" style="8"/>
    <col min="10494" max="10494" width="6.88671875" style="8" customWidth="1"/>
    <col min="10495" max="10495" width="43.5546875" style="8" customWidth="1"/>
    <col min="10496" max="10496" width="7.6640625" style="8" customWidth="1"/>
    <col min="10497" max="10502" width="12" style="8" customWidth="1"/>
    <col min="10503" max="10503" width="9.5546875" style="8" customWidth="1"/>
    <col min="10504" max="10504" width="10.44140625" style="8" customWidth="1"/>
    <col min="10505" max="10749" width="8.88671875" style="8"/>
    <col min="10750" max="10750" width="6.88671875" style="8" customWidth="1"/>
    <col min="10751" max="10751" width="43.5546875" style="8" customWidth="1"/>
    <col min="10752" max="10752" width="7.6640625" style="8" customWidth="1"/>
    <col min="10753" max="10758" width="12" style="8" customWidth="1"/>
    <col min="10759" max="10759" width="9.5546875" style="8" customWidth="1"/>
    <col min="10760" max="10760" width="10.44140625" style="8" customWidth="1"/>
    <col min="10761" max="11005" width="8.88671875" style="8"/>
    <col min="11006" max="11006" width="6.88671875" style="8" customWidth="1"/>
    <col min="11007" max="11007" width="43.5546875" style="8" customWidth="1"/>
    <col min="11008" max="11008" width="7.6640625" style="8" customWidth="1"/>
    <col min="11009" max="11014" width="12" style="8" customWidth="1"/>
    <col min="11015" max="11015" width="9.5546875" style="8" customWidth="1"/>
    <col min="11016" max="11016" width="10.44140625" style="8" customWidth="1"/>
    <col min="11017" max="11261" width="8.88671875" style="8"/>
    <col min="11262" max="11262" width="6.88671875" style="8" customWidth="1"/>
    <col min="11263" max="11263" width="43.5546875" style="8" customWidth="1"/>
    <col min="11264" max="11264" width="7.6640625" style="8" customWidth="1"/>
    <col min="11265" max="11270" width="12" style="8" customWidth="1"/>
    <col min="11271" max="11271" width="9.5546875" style="8" customWidth="1"/>
    <col min="11272" max="11272" width="10.44140625" style="8" customWidth="1"/>
    <col min="11273" max="11517" width="8.88671875" style="8"/>
    <col min="11518" max="11518" width="6.88671875" style="8" customWidth="1"/>
    <col min="11519" max="11519" width="43.5546875" style="8" customWidth="1"/>
    <col min="11520" max="11520" width="7.6640625" style="8" customWidth="1"/>
    <col min="11521" max="11526" width="12" style="8" customWidth="1"/>
    <col min="11527" max="11527" width="9.5546875" style="8" customWidth="1"/>
    <col min="11528" max="11528" width="10.44140625" style="8" customWidth="1"/>
    <col min="11529" max="11773" width="8.88671875" style="8"/>
    <col min="11774" max="11774" width="6.88671875" style="8" customWidth="1"/>
    <col min="11775" max="11775" width="43.5546875" style="8" customWidth="1"/>
    <col min="11776" max="11776" width="7.6640625" style="8" customWidth="1"/>
    <col min="11777" max="11782" width="12" style="8" customWidth="1"/>
    <col min="11783" max="11783" width="9.5546875" style="8" customWidth="1"/>
    <col min="11784" max="11784" width="10.44140625" style="8" customWidth="1"/>
    <col min="11785" max="12029" width="8.88671875" style="8"/>
    <col min="12030" max="12030" width="6.88671875" style="8" customWidth="1"/>
    <col min="12031" max="12031" width="43.5546875" style="8" customWidth="1"/>
    <col min="12032" max="12032" width="7.6640625" style="8" customWidth="1"/>
    <col min="12033" max="12038" width="12" style="8" customWidth="1"/>
    <col min="12039" max="12039" width="9.5546875" style="8" customWidth="1"/>
    <col min="12040" max="12040" width="10.44140625" style="8" customWidth="1"/>
    <col min="12041" max="12285" width="8.88671875" style="8"/>
    <col min="12286" max="12286" width="6.88671875" style="8" customWidth="1"/>
    <col min="12287" max="12287" width="43.5546875" style="8" customWidth="1"/>
    <col min="12288" max="12288" width="7.6640625" style="8" customWidth="1"/>
    <col min="12289" max="12294" width="12" style="8" customWidth="1"/>
    <col min="12295" max="12295" width="9.5546875" style="8" customWidth="1"/>
    <col min="12296" max="12296" width="10.44140625" style="8" customWidth="1"/>
    <col min="12297" max="12541" width="8.88671875" style="8"/>
    <col min="12542" max="12542" width="6.88671875" style="8" customWidth="1"/>
    <col min="12543" max="12543" width="43.5546875" style="8" customWidth="1"/>
    <col min="12544" max="12544" width="7.6640625" style="8" customWidth="1"/>
    <col min="12545" max="12550" width="12" style="8" customWidth="1"/>
    <col min="12551" max="12551" width="9.5546875" style="8" customWidth="1"/>
    <col min="12552" max="12552" width="10.44140625" style="8" customWidth="1"/>
    <col min="12553" max="12797" width="8.88671875" style="8"/>
    <col min="12798" max="12798" width="6.88671875" style="8" customWidth="1"/>
    <col min="12799" max="12799" width="43.5546875" style="8" customWidth="1"/>
    <col min="12800" max="12800" width="7.6640625" style="8" customWidth="1"/>
    <col min="12801" max="12806" width="12" style="8" customWidth="1"/>
    <col min="12807" max="12807" width="9.5546875" style="8" customWidth="1"/>
    <col min="12808" max="12808" width="10.44140625" style="8" customWidth="1"/>
    <col min="12809" max="13053" width="8.88671875" style="8"/>
    <col min="13054" max="13054" width="6.88671875" style="8" customWidth="1"/>
    <col min="13055" max="13055" width="43.5546875" style="8" customWidth="1"/>
    <col min="13056" max="13056" width="7.6640625" style="8" customWidth="1"/>
    <col min="13057" max="13062" width="12" style="8" customWidth="1"/>
    <col min="13063" max="13063" width="9.5546875" style="8" customWidth="1"/>
    <col min="13064" max="13064" width="10.44140625" style="8" customWidth="1"/>
    <col min="13065" max="13309" width="8.88671875" style="8"/>
    <col min="13310" max="13310" width="6.88671875" style="8" customWidth="1"/>
    <col min="13311" max="13311" width="43.5546875" style="8" customWidth="1"/>
    <col min="13312" max="13312" width="7.6640625" style="8" customWidth="1"/>
    <col min="13313" max="13318" width="12" style="8" customWidth="1"/>
    <col min="13319" max="13319" width="9.5546875" style="8" customWidth="1"/>
    <col min="13320" max="13320" width="10.44140625" style="8" customWidth="1"/>
    <col min="13321" max="13565" width="8.88671875" style="8"/>
    <col min="13566" max="13566" width="6.88671875" style="8" customWidth="1"/>
    <col min="13567" max="13567" width="43.5546875" style="8" customWidth="1"/>
    <col min="13568" max="13568" width="7.6640625" style="8" customWidth="1"/>
    <col min="13569" max="13574" width="12" style="8" customWidth="1"/>
    <col min="13575" max="13575" width="9.5546875" style="8" customWidth="1"/>
    <col min="13576" max="13576" width="10.44140625" style="8" customWidth="1"/>
    <col min="13577" max="13821" width="8.88671875" style="8"/>
    <col min="13822" max="13822" width="6.88671875" style="8" customWidth="1"/>
    <col min="13823" max="13823" width="43.5546875" style="8" customWidth="1"/>
    <col min="13824" max="13824" width="7.6640625" style="8" customWidth="1"/>
    <col min="13825" max="13830" width="12" style="8" customWidth="1"/>
    <col min="13831" max="13831" width="9.5546875" style="8" customWidth="1"/>
    <col min="13832" max="13832" width="10.44140625" style="8" customWidth="1"/>
    <col min="13833" max="14077" width="8.88671875" style="8"/>
    <col min="14078" max="14078" width="6.88671875" style="8" customWidth="1"/>
    <col min="14079" max="14079" width="43.5546875" style="8" customWidth="1"/>
    <col min="14080" max="14080" width="7.6640625" style="8" customWidth="1"/>
    <col min="14081" max="14086" width="12" style="8" customWidth="1"/>
    <col min="14087" max="14087" width="9.5546875" style="8" customWidth="1"/>
    <col min="14088" max="14088" width="10.44140625" style="8" customWidth="1"/>
    <col min="14089" max="14333" width="8.88671875" style="8"/>
    <col min="14334" max="14334" width="6.88671875" style="8" customWidth="1"/>
    <col min="14335" max="14335" width="43.5546875" style="8" customWidth="1"/>
    <col min="14336" max="14336" width="7.6640625" style="8" customWidth="1"/>
    <col min="14337" max="14342" width="12" style="8" customWidth="1"/>
    <col min="14343" max="14343" width="9.5546875" style="8" customWidth="1"/>
    <col min="14344" max="14344" width="10.44140625" style="8" customWidth="1"/>
    <col min="14345" max="14589" width="8.88671875" style="8"/>
    <col min="14590" max="14590" width="6.88671875" style="8" customWidth="1"/>
    <col min="14591" max="14591" width="43.5546875" style="8" customWidth="1"/>
    <col min="14592" max="14592" width="7.6640625" style="8" customWidth="1"/>
    <col min="14593" max="14598" width="12" style="8" customWidth="1"/>
    <col min="14599" max="14599" width="9.5546875" style="8" customWidth="1"/>
    <col min="14600" max="14600" width="10.44140625" style="8" customWidth="1"/>
    <col min="14601" max="14845" width="8.88671875" style="8"/>
    <col min="14846" max="14846" width="6.88671875" style="8" customWidth="1"/>
    <col min="14847" max="14847" width="43.5546875" style="8" customWidth="1"/>
    <col min="14848" max="14848" width="7.6640625" style="8" customWidth="1"/>
    <col min="14849" max="14854" width="12" style="8" customWidth="1"/>
    <col min="14855" max="14855" width="9.5546875" style="8" customWidth="1"/>
    <col min="14856" max="14856" width="10.44140625" style="8" customWidth="1"/>
    <col min="14857" max="15101" width="8.88671875" style="8"/>
    <col min="15102" max="15102" width="6.88671875" style="8" customWidth="1"/>
    <col min="15103" max="15103" width="43.5546875" style="8" customWidth="1"/>
    <col min="15104" max="15104" width="7.6640625" style="8" customWidth="1"/>
    <col min="15105" max="15110" width="12" style="8" customWidth="1"/>
    <col min="15111" max="15111" width="9.5546875" style="8" customWidth="1"/>
    <col min="15112" max="15112" width="10.44140625" style="8" customWidth="1"/>
    <col min="15113" max="15357" width="8.88671875" style="8"/>
    <col min="15358" max="15358" width="6.88671875" style="8" customWidth="1"/>
    <col min="15359" max="15359" width="43.5546875" style="8" customWidth="1"/>
    <col min="15360" max="15360" width="7.6640625" style="8" customWidth="1"/>
    <col min="15361" max="15366" width="12" style="8" customWidth="1"/>
    <col min="15367" max="15367" width="9.5546875" style="8" customWidth="1"/>
    <col min="15368" max="15368" width="10.44140625" style="8" customWidth="1"/>
    <col min="15369" max="15613" width="8.88671875" style="8"/>
    <col min="15614" max="15614" width="6.88671875" style="8" customWidth="1"/>
    <col min="15615" max="15615" width="43.5546875" style="8" customWidth="1"/>
    <col min="15616" max="15616" width="7.6640625" style="8" customWidth="1"/>
    <col min="15617" max="15622" width="12" style="8" customWidth="1"/>
    <col min="15623" max="15623" width="9.5546875" style="8" customWidth="1"/>
    <col min="15624" max="15624" width="10.44140625" style="8" customWidth="1"/>
    <col min="15625" max="15869" width="8.88671875" style="8"/>
    <col min="15870" max="15870" width="6.88671875" style="8" customWidth="1"/>
    <col min="15871" max="15871" width="43.5546875" style="8" customWidth="1"/>
    <col min="15872" max="15872" width="7.6640625" style="8" customWidth="1"/>
    <col min="15873" max="15878" width="12" style="8" customWidth="1"/>
    <col min="15879" max="15879" width="9.5546875" style="8" customWidth="1"/>
    <col min="15880" max="15880" width="10.44140625" style="8" customWidth="1"/>
    <col min="15881" max="16125" width="8.88671875" style="8"/>
    <col min="16126" max="16126" width="6.88671875" style="8" customWidth="1"/>
    <col min="16127" max="16127" width="43.5546875" style="8" customWidth="1"/>
    <col min="16128" max="16128" width="7.6640625" style="8" customWidth="1"/>
    <col min="16129" max="16134" width="12" style="8" customWidth="1"/>
    <col min="16135" max="16135" width="9.5546875" style="8" customWidth="1"/>
    <col min="16136" max="16136" width="10.44140625" style="8" customWidth="1"/>
    <col min="16137" max="16375" width="8.88671875" style="8"/>
    <col min="16376" max="16383" width="8.88671875" style="8" customWidth="1"/>
    <col min="16384" max="16384" width="8.88671875" style="8"/>
  </cols>
  <sheetData>
    <row r="1" spans="1:9" x14ac:dyDescent="0.25">
      <c r="A1" s="4" t="s">
        <v>120</v>
      </c>
      <c r="B1" s="5"/>
      <c r="C1" s="5"/>
      <c r="D1" s="5"/>
      <c r="E1" s="6"/>
      <c r="F1" s="6"/>
      <c r="G1" s="6"/>
      <c r="H1" s="5" t="s">
        <v>121</v>
      </c>
      <c r="I1" s="5"/>
    </row>
    <row r="2" spans="1:9" ht="13.8" x14ac:dyDescent="0.25">
      <c r="A2" s="9" t="s">
        <v>122</v>
      </c>
      <c r="B2" s="10" t="s">
        <v>123</v>
      </c>
      <c r="C2" s="10"/>
      <c r="D2" s="11"/>
      <c r="E2" s="12"/>
      <c r="F2" s="12"/>
      <c r="G2" s="12"/>
      <c r="H2" s="11" t="s">
        <v>124</v>
      </c>
      <c r="I2" s="11"/>
    </row>
    <row r="3" spans="1:9" ht="15.6" x14ac:dyDescent="0.25">
      <c r="A3" s="9"/>
      <c r="B3" s="13" t="s">
        <v>489</v>
      </c>
      <c r="C3" s="13"/>
      <c r="D3" s="5"/>
      <c r="E3" s="12"/>
      <c r="F3" s="12"/>
      <c r="G3" s="12"/>
    </row>
    <row r="4" spans="1:9" x14ac:dyDescent="0.25">
      <c r="A4" s="5" t="s">
        <v>125</v>
      </c>
      <c r="B4" s="5"/>
      <c r="C4" s="14">
        <f>'Rekapitulace 1'!B2</f>
        <v>0</v>
      </c>
      <c r="D4" s="5"/>
      <c r="E4" s="12"/>
      <c r="F4" s="12"/>
      <c r="G4" s="12"/>
    </row>
    <row r="5" spans="1:9" x14ac:dyDescent="0.25">
      <c r="A5" s="15" t="s">
        <v>126</v>
      </c>
      <c r="B5" s="15"/>
      <c r="C5" s="484" t="s">
        <v>127</v>
      </c>
      <c r="D5" s="16"/>
      <c r="E5" s="12"/>
      <c r="F5" s="12"/>
      <c r="G5" s="12"/>
    </row>
    <row r="6" spans="1:9" x14ac:dyDescent="0.25">
      <c r="A6" s="15" t="s">
        <v>128</v>
      </c>
      <c r="B6" s="15"/>
      <c r="C6" s="14">
        <f>'Rekapitulace 1'!B6</f>
        <v>0</v>
      </c>
      <c r="D6" s="16"/>
      <c r="E6" s="12"/>
      <c r="F6" s="12"/>
      <c r="G6" s="12"/>
    </row>
    <row r="7" spans="1:9" x14ac:dyDescent="0.25">
      <c r="A7" s="402" t="s">
        <v>129</v>
      </c>
      <c r="B7" s="402"/>
      <c r="C7" s="328">
        <f>'Rekapitulace 1'!B4</f>
        <v>0</v>
      </c>
      <c r="D7" s="16"/>
      <c r="E7" s="12"/>
      <c r="F7" s="12"/>
      <c r="G7" s="12"/>
    </row>
    <row r="8" spans="1:9" ht="14.4" thickBot="1" x14ac:dyDescent="0.3">
      <c r="A8" s="17"/>
      <c r="B8" s="12"/>
      <c r="C8" s="12"/>
      <c r="D8" s="12"/>
      <c r="E8" s="12"/>
      <c r="F8" s="12"/>
      <c r="G8" s="12"/>
      <c r="H8" s="12" t="s">
        <v>130</v>
      </c>
      <c r="I8" s="12"/>
    </row>
    <row r="9" spans="1:9" ht="55.5" customHeight="1" thickBot="1" x14ac:dyDescent="0.3">
      <c r="A9" s="18" t="s">
        <v>131</v>
      </c>
      <c r="B9" s="19" t="s">
        <v>132</v>
      </c>
      <c r="C9" s="20" t="s">
        <v>133</v>
      </c>
      <c r="D9" s="21" t="s">
        <v>134</v>
      </c>
      <c r="E9" s="22" t="s">
        <v>135</v>
      </c>
      <c r="F9" s="21" t="s">
        <v>136</v>
      </c>
      <c r="G9" s="23" t="s">
        <v>137</v>
      </c>
      <c r="H9" s="21" t="s">
        <v>138</v>
      </c>
      <c r="I9" s="24"/>
    </row>
    <row r="10" spans="1:9" ht="12.75" customHeight="1" thickBot="1" x14ac:dyDescent="0.3">
      <c r="A10" s="25"/>
      <c r="B10" s="26"/>
      <c r="C10" s="27"/>
      <c r="D10" s="26">
        <v>1</v>
      </c>
      <c r="E10" s="28">
        <v>2</v>
      </c>
      <c r="F10" s="29">
        <v>3</v>
      </c>
      <c r="G10" s="30">
        <v>4</v>
      </c>
      <c r="H10" s="26">
        <v>5</v>
      </c>
      <c r="I10" s="31"/>
    </row>
    <row r="11" spans="1:9" ht="12.75" customHeight="1" x14ac:dyDescent="0.25">
      <c r="A11" s="32">
        <v>1</v>
      </c>
      <c r="B11" s="33" t="s">
        <v>139</v>
      </c>
      <c r="C11" s="34" t="s">
        <v>140</v>
      </c>
      <c r="D11" s="478"/>
      <c r="E11" s="146"/>
      <c r="F11" s="145"/>
      <c r="G11" s="147"/>
      <c r="H11" s="148">
        <f>D11+E11+F11+G11</f>
        <v>0</v>
      </c>
      <c r="I11" s="323"/>
    </row>
    <row r="12" spans="1:9" ht="12.75" customHeight="1" x14ac:dyDescent="0.25">
      <c r="A12" s="36">
        <v>2</v>
      </c>
      <c r="B12" s="33" t="s">
        <v>141</v>
      </c>
      <c r="C12" s="34" t="s">
        <v>142</v>
      </c>
      <c r="D12" s="479"/>
      <c r="E12" s="150"/>
      <c r="F12" s="149"/>
      <c r="G12" s="151"/>
      <c r="H12" s="152">
        <f>D12+E12+F12+G12</f>
        <v>0</v>
      </c>
      <c r="I12" s="323"/>
    </row>
    <row r="13" spans="1:9" ht="12.75" customHeight="1" x14ac:dyDescent="0.25">
      <c r="A13" s="36">
        <v>3</v>
      </c>
      <c r="B13" s="37" t="s">
        <v>143</v>
      </c>
      <c r="C13" s="34" t="s">
        <v>144</v>
      </c>
      <c r="D13" s="480"/>
      <c r="E13" s="154"/>
      <c r="F13" s="153"/>
      <c r="G13" s="155"/>
      <c r="H13" s="152">
        <f t="shared" ref="H13:H18" si="0">D13+E13+F13+G13</f>
        <v>0</v>
      </c>
      <c r="I13" s="323"/>
    </row>
    <row r="14" spans="1:9" ht="12.75" customHeight="1" x14ac:dyDescent="0.25">
      <c r="A14" s="36">
        <v>4</v>
      </c>
      <c r="B14" s="33" t="s">
        <v>145</v>
      </c>
      <c r="C14" s="34" t="s">
        <v>146</v>
      </c>
      <c r="D14" s="480"/>
      <c r="E14" s="154"/>
      <c r="F14" s="153"/>
      <c r="G14" s="155"/>
      <c r="H14" s="152">
        <f t="shared" si="0"/>
        <v>0</v>
      </c>
      <c r="I14" s="323"/>
    </row>
    <row r="15" spans="1:9" ht="12.75" customHeight="1" x14ac:dyDescent="0.25">
      <c r="A15" s="36">
        <v>5</v>
      </c>
      <c r="B15" s="39" t="s">
        <v>147</v>
      </c>
      <c r="C15" s="34" t="s">
        <v>148</v>
      </c>
      <c r="D15" s="480"/>
      <c r="E15" s="154"/>
      <c r="F15" s="153"/>
      <c r="G15" s="155"/>
      <c r="H15" s="152">
        <f t="shared" si="0"/>
        <v>0</v>
      </c>
      <c r="I15" s="323"/>
    </row>
    <row r="16" spans="1:9" ht="12.75" customHeight="1" x14ac:dyDescent="0.25">
      <c r="A16" s="36">
        <v>6</v>
      </c>
      <c r="B16" s="39" t="s">
        <v>149</v>
      </c>
      <c r="C16" s="34" t="s">
        <v>150</v>
      </c>
      <c r="D16" s="480"/>
      <c r="E16" s="154"/>
      <c r="F16" s="153"/>
      <c r="G16" s="155"/>
      <c r="H16" s="152">
        <f t="shared" si="0"/>
        <v>0</v>
      </c>
      <c r="I16" s="323"/>
    </row>
    <row r="17" spans="1:12" ht="12.75" customHeight="1" x14ac:dyDescent="0.25">
      <c r="A17" s="36">
        <v>7</v>
      </c>
      <c r="B17" s="33" t="s">
        <v>151</v>
      </c>
      <c r="C17" s="34" t="s">
        <v>152</v>
      </c>
      <c r="D17" s="480"/>
      <c r="E17" s="154"/>
      <c r="F17" s="153"/>
      <c r="G17" s="155"/>
      <c r="H17" s="152">
        <f t="shared" si="0"/>
        <v>0</v>
      </c>
      <c r="I17" s="323"/>
    </row>
    <row r="18" spans="1:12" ht="12.75" customHeight="1" x14ac:dyDescent="0.25">
      <c r="A18" s="36">
        <v>8</v>
      </c>
      <c r="B18" s="33" t="s">
        <v>153</v>
      </c>
      <c r="C18" s="34" t="s">
        <v>154</v>
      </c>
      <c r="D18" s="480"/>
      <c r="E18" s="154"/>
      <c r="F18" s="153"/>
      <c r="G18" s="155"/>
      <c r="H18" s="152">
        <f t="shared" si="0"/>
        <v>0</v>
      </c>
      <c r="I18" s="323"/>
    </row>
    <row r="19" spans="1:12" ht="12.75" customHeight="1" x14ac:dyDescent="0.25">
      <c r="A19" s="36">
        <v>9</v>
      </c>
      <c r="B19" s="33" t="s">
        <v>155</v>
      </c>
      <c r="C19" s="34" t="s">
        <v>156</v>
      </c>
      <c r="D19" s="446">
        <f>SUM(D20:D21)</f>
        <v>0</v>
      </c>
      <c r="E19" s="156">
        <f>SUM(E20:E21)</f>
        <v>0</v>
      </c>
      <c r="F19" s="156">
        <f>SUM(F20:F21)</f>
        <v>0</v>
      </c>
      <c r="G19" s="156">
        <f>SUM(G20:G21)</f>
        <v>0</v>
      </c>
      <c r="H19" s="156">
        <f>H20+H21</f>
        <v>0</v>
      </c>
      <c r="I19" s="324"/>
      <c r="J19" s="327"/>
    </row>
    <row r="20" spans="1:12" ht="12.75" customHeight="1" x14ac:dyDescent="0.25">
      <c r="A20" s="36">
        <v>10</v>
      </c>
      <c r="B20" s="33" t="s">
        <v>157</v>
      </c>
      <c r="C20" s="34"/>
      <c r="D20" s="481"/>
      <c r="E20" s="154"/>
      <c r="F20" s="153"/>
      <c r="G20" s="155"/>
      <c r="H20" s="152">
        <f t="shared" ref="H20:H29" si="1">D20+E20+F20+G20</f>
        <v>0</v>
      </c>
      <c r="I20" s="323"/>
    </row>
    <row r="21" spans="1:12" ht="12.75" customHeight="1" x14ac:dyDescent="0.25">
      <c r="A21" s="36">
        <v>11</v>
      </c>
      <c r="B21" s="33" t="s">
        <v>158</v>
      </c>
      <c r="C21" s="34"/>
      <c r="D21" s="481"/>
      <c r="E21" s="154"/>
      <c r="F21" s="153"/>
      <c r="G21" s="155"/>
      <c r="H21" s="152">
        <f t="shared" si="1"/>
        <v>0</v>
      </c>
      <c r="I21" s="323"/>
    </row>
    <row r="22" spans="1:12" ht="12.75" customHeight="1" x14ac:dyDescent="0.25">
      <c r="A22" s="36">
        <v>12</v>
      </c>
      <c r="B22" s="33" t="s">
        <v>159</v>
      </c>
      <c r="C22" s="34" t="s">
        <v>160</v>
      </c>
      <c r="D22" s="481"/>
      <c r="E22" s="154"/>
      <c r="F22" s="153"/>
      <c r="G22" s="155"/>
      <c r="H22" s="152">
        <f t="shared" si="1"/>
        <v>0</v>
      </c>
      <c r="I22" s="323"/>
    </row>
    <row r="23" spans="1:12" ht="12.75" customHeight="1" x14ac:dyDescent="0.25">
      <c r="A23" s="36">
        <v>14</v>
      </c>
      <c r="B23" s="33" t="s">
        <v>161</v>
      </c>
      <c r="C23" s="34" t="s">
        <v>162</v>
      </c>
      <c r="D23" s="481"/>
      <c r="E23" s="154"/>
      <c r="F23" s="153"/>
      <c r="G23" s="155"/>
      <c r="H23" s="152">
        <f t="shared" si="1"/>
        <v>0</v>
      </c>
      <c r="I23" s="323"/>
    </row>
    <row r="24" spans="1:12" ht="12.75" customHeight="1" x14ac:dyDescent="0.25">
      <c r="A24" s="36">
        <v>15</v>
      </c>
      <c r="B24" s="33" t="s">
        <v>163</v>
      </c>
      <c r="C24" s="34" t="s">
        <v>164</v>
      </c>
      <c r="D24" s="481"/>
      <c r="E24" s="154"/>
      <c r="F24" s="153"/>
      <c r="G24" s="155"/>
      <c r="H24" s="152">
        <f t="shared" si="1"/>
        <v>0</v>
      </c>
      <c r="I24" s="323"/>
      <c r="J24" s="327"/>
      <c r="L24" s="327"/>
    </row>
    <row r="25" spans="1:12" ht="12.75" customHeight="1" x14ac:dyDescent="0.25">
      <c r="A25" s="36">
        <v>16</v>
      </c>
      <c r="B25" s="33" t="s">
        <v>165</v>
      </c>
      <c r="C25" s="34" t="s">
        <v>166</v>
      </c>
      <c r="D25" s="481"/>
      <c r="E25" s="154"/>
      <c r="F25" s="153"/>
      <c r="G25" s="155"/>
      <c r="H25" s="152">
        <f t="shared" si="1"/>
        <v>0</v>
      </c>
      <c r="I25" s="323"/>
    </row>
    <row r="26" spans="1:12" ht="12.75" customHeight="1" x14ac:dyDescent="0.25">
      <c r="A26" s="36">
        <v>17</v>
      </c>
      <c r="B26" s="40" t="s">
        <v>167</v>
      </c>
      <c r="C26" s="34" t="s">
        <v>168</v>
      </c>
      <c r="D26" s="482"/>
      <c r="E26" s="158"/>
      <c r="F26" s="153"/>
      <c r="G26" s="155"/>
      <c r="H26" s="152">
        <f t="shared" si="1"/>
        <v>0</v>
      </c>
      <c r="I26" s="323"/>
    </row>
    <row r="27" spans="1:12" ht="12.75" customHeight="1" x14ac:dyDescent="0.25">
      <c r="A27" s="41">
        <v>18</v>
      </c>
      <c r="B27" s="40" t="s">
        <v>169</v>
      </c>
      <c r="C27" s="42" t="s">
        <v>170</v>
      </c>
      <c r="D27" s="482"/>
      <c r="E27" s="158"/>
      <c r="F27" s="157"/>
      <c r="G27" s="159"/>
      <c r="H27" s="152">
        <f t="shared" si="1"/>
        <v>0</v>
      </c>
      <c r="I27" s="323"/>
    </row>
    <row r="28" spans="1:12" ht="12.75" customHeight="1" x14ac:dyDescent="0.25">
      <c r="A28" s="41">
        <v>19</v>
      </c>
      <c r="B28" s="40" t="s">
        <v>171</v>
      </c>
      <c r="C28" s="42" t="s">
        <v>172</v>
      </c>
      <c r="D28" s="482"/>
      <c r="E28" s="158"/>
      <c r="F28" s="157"/>
      <c r="G28" s="159"/>
      <c r="H28" s="152">
        <f t="shared" si="1"/>
        <v>0</v>
      </c>
      <c r="I28" s="323"/>
    </row>
    <row r="29" spans="1:12" ht="12.75" customHeight="1" thickBot="1" x14ac:dyDescent="0.3">
      <c r="A29" s="41">
        <v>21</v>
      </c>
      <c r="B29" s="40" t="s">
        <v>173</v>
      </c>
      <c r="C29" s="42" t="s">
        <v>174</v>
      </c>
      <c r="D29" s="482"/>
      <c r="E29" s="158"/>
      <c r="F29" s="160"/>
      <c r="G29" s="159"/>
      <c r="H29" s="152">
        <f t="shared" si="1"/>
        <v>0</v>
      </c>
      <c r="I29" s="323"/>
    </row>
    <row r="30" spans="1:12" ht="12.75" customHeight="1" thickBot="1" x14ac:dyDescent="0.3">
      <c r="A30" s="43">
        <v>22</v>
      </c>
      <c r="B30" s="44" t="s">
        <v>175</v>
      </c>
      <c r="C30" s="45"/>
      <c r="D30" s="161">
        <f>SUM(D11:D19,D22:D29)</f>
        <v>0</v>
      </c>
      <c r="E30" s="162">
        <f>SUM(E11:E29)-E19</f>
        <v>0</v>
      </c>
      <c r="F30" s="161">
        <f>SUM(F11:F29)-F19</f>
        <v>0</v>
      </c>
      <c r="G30" s="163">
        <f>SUM(G11:G29)-G19</f>
        <v>0</v>
      </c>
      <c r="H30" s="161">
        <f>SUM(H11:H29)-H19</f>
        <v>0</v>
      </c>
      <c r="I30" s="325"/>
    </row>
    <row r="31" spans="1:12" ht="12.75" customHeight="1" thickBot="1" x14ac:dyDescent="0.3">
      <c r="A31" s="43">
        <v>23</v>
      </c>
      <c r="B31" s="44" t="s">
        <v>176</v>
      </c>
      <c r="C31" s="46" t="s">
        <v>177</v>
      </c>
      <c r="D31" s="349"/>
      <c r="E31" s="164"/>
      <c r="F31" s="165"/>
      <c r="G31" s="163"/>
      <c r="H31" s="166">
        <f>D31+E31+F31+G31</f>
        <v>0</v>
      </c>
      <c r="I31" s="332"/>
    </row>
    <row r="32" spans="1:12" ht="12.75" customHeight="1" thickBot="1" x14ac:dyDescent="0.3">
      <c r="A32" s="43">
        <v>24</v>
      </c>
      <c r="B32" s="47" t="s">
        <v>178</v>
      </c>
      <c r="C32" s="48"/>
      <c r="D32" s="167">
        <f>D31-D30</f>
        <v>0</v>
      </c>
      <c r="E32" s="168">
        <f>E31-E30</f>
        <v>0</v>
      </c>
      <c r="F32" s="167">
        <f>F31-F30</f>
        <v>0</v>
      </c>
      <c r="G32" s="169">
        <f>G31-G30</f>
        <v>0</v>
      </c>
      <c r="H32" s="170">
        <f>H31-H30</f>
        <v>0</v>
      </c>
      <c r="I32" s="326"/>
    </row>
    <row r="33" spans="1:9" ht="12.75" customHeight="1" thickBot="1" x14ac:dyDescent="0.3">
      <c r="A33" s="49">
        <v>25</v>
      </c>
      <c r="B33" s="47" t="s">
        <v>179</v>
      </c>
      <c r="C33" s="48"/>
      <c r="D33" s="447"/>
      <c r="E33" s="168"/>
      <c r="F33" s="167"/>
      <c r="G33" s="169"/>
      <c r="H33" s="167">
        <f>D33</f>
        <v>0</v>
      </c>
      <c r="I33" s="326"/>
    </row>
    <row r="34" spans="1:9" ht="12.75" customHeight="1" thickBot="1" x14ac:dyDescent="0.3">
      <c r="A34" s="43"/>
      <c r="B34" s="50" t="s">
        <v>180</v>
      </c>
      <c r="C34" s="51"/>
      <c r="D34" s="171"/>
      <c r="E34" s="172"/>
      <c r="F34" s="173"/>
      <c r="G34" s="174"/>
      <c r="H34" s="175"/>
      <c r="I34" s="333"/>
    </row>
    <row r="35" spans="1:9" ht="12.75" customHeight="1" x14ac:dyDescent="0.25">
      <c r="A35" s="52"/>
      <c r="B35" s="53"/>
      <c r="C35" s="38"/>
      <c r="D35" s="38"/>
      <c r="E35" s="35"/>
      <c r="F35" s="35"/>
      <c r="G35" s="35"/>
    </row>
    <row r="36" spans="1:9" ht="12.75" customHeight="1" x14ac:dyDescent="0.3">
      <c r="A36" s="52"/>
      <c r="B36" s="54" t="s">
        <v>181</v>
      </c>
      <c r="C36" s="54"/>
      <c r="D36" s="38"/>
      <c r="E36" s="35"/>
      <c r="F36" s="35"/>
      <c r="G36" s="35"/>
    </row>
    <row r="37" spans="1:9" ht="12.75" customHeight="1" x14ac:dyDescent="0.3">
      <c r="A37" s="52"/>
      <c r="B37" s="54"/>
      <c r="C37" s="54"/>
      <c r="D37" s="38"/>
      <c r="E37" s="35"/>
      <c r="F37" s="35"/>
      <c r="G37" s="35"/>
    </row>
    <row r="38" spans="1:9" ht="12.75" customHeight="1" x14ac:dyDescent="0.3">
      <c r="A38" s="52"/>
      <c r="B38" s="54"/>
      <c r="C38" s="54"/>
      <c r="D38" s="38"/>
      <c r="E38" s="38"/>
      <c r="F38" s="38"/>
      <c r="G38" s="35"/>
    </row>
    <row r="39" spans="1:9" x14ac:dyDescent="0.25">
      <c r="A39" s="52"/>
      <c r="B39" s="330" t="s">
        <v>182</v>
      </c>
      <c r="C39" s="334"/>
      <c r="D39" s="38"/>
      <c r="E39" s="55"/>
      <c r="F39" s="55"/>
      <c r="G39" s="35"/>
    </row>
    <row r="40" spans="1:9" x14ac:dyDescent="0.25">
      <c r="A40" s="52"/>
      <c r="B40" s="329" t="s">
        <v>490</v>
      </c>
      <c r="C40" s="331"/>
      <c r="D40" s="38"/>
      <c r="E40" s="55"/>
      <c r="F40" s="55"/>
      <c r="G40" s="35"/>
    </row>
    <row r="41" spans="1:9" ht="13.8" x14ac:dyDescent="0.25">
      <c r="A41" s="57"/>
      <c r="B41" s="330" t="s">
        <v>183</v>
      </c>
      <c r="C41" s="331"/>
      <c r="D41" s="38"/>
      <c r="E41" s="58"/>
      <c r="F41" s="58"/>
      <c r="G41" s="59"/>
    </row>
    <row r="42" spans="1:9" ht="15.6" x14ac:dyDescent="0.3">
      <c r="A42" s="60"/>
      <c r="B42" s="61"/>
      <c r="C42" s="61"/>
      <c r="D42" s="38"/>
      <c r="E42" s="7"/>
      <c r="F42" s="7"/>
      <c r="G42" s="7"/>
    </row>
    <row r="43" spans="1:9" ht="15.6" x14ac:dyDescent="0.3">
      <c r="A43" s="62"/>
      <c r="B43" s="61"/>
      <c r="C43" s="61"/>
      <c r="D43" s="38"/>
      <c r="E43" s="7"/>
      <c r="F43" s="7"/>
      <c r="G43" s="7"/>
    </row>
    <row r="44" spans="1:9" ht="15.6" x14ac:dyDescent="0.3">
      <c r="A44" s="63"/>
      <c r="B44" s="61"/>
      <c r="C44" s="61"/>
      <c r="D44" s="38"/>
      <c r="E44" s="7"/>
      <c r="F44" s="7"/>
      <c r="G44" s="7"/>
    </row>
    <row r="45" spans="1:9" ht="15.6" x14ac:dyDescent="0.3">
      <c r="A45" s="64"/>
      <c r="B45" s="61"/>
      <c r="C45" s="61"/>
      <c r="D45" s="38"/>
      <c r="E45" s="7"/>
      <c r="F45" s="7"/>
      <c r="G45" s="7"/>
    </row>
    <row r="46" spans="1:9" ht="15.6" x14ac:dyDescent="0.3">
      <c r="A46" s="61"/>
      <c r="B46" s="61"/>
      <c r="C46" s="61"/>
      <c r="D46" s="38"/>
      <c r="E46" s="7"/>
      <c r="F46" s="7"/>
      <c r="G46" s="7"/>
    </row>
    <row r="47" spans="1:9" ht="15.6" x14ac:dyDescent="0.3">
      <c r="A47" s="54"/>
      <c r="B47" s="54"/>
      <c r="C47" s="54"/>
      <c r="D47" s="54"/>
    </row>
    <row r="48" spans="1:9" ht="15.6" x14ac:dyDescent="0.3">
      <c r="A48" s="54"/>
      <c r="B48" s="54"/>
      <c r="C48" s="54"/>
      <c r="D48" s="61"/>
    </row>
    <row r="49" spans="1:4" ht="15.6" x14ac:dyDescent="0.3">
      <c r="A49" s="54"/>
      <c r="B49" s="54"/>
      <c r="C49" s="54"/>
      <c r="D49" s="61"/>
    </row>
    <row r="50" spans="1:4" ht="15.6" x14ac:dyDescent="0.3">
      <c r="A50" s="56"/>
      <c r="B50" s="54"/>
      <c r="C50" s="54"/>
      <c r="D50" s="56"/>
    </row>
    <row r="51" spans="1:4" ht="15.6" x14ac:dyDescent="0.3">
      <c r="A51" s="54"/>
      <c r="B51" s="61"/>
      <c r="C51" s="61"/>
      <c r="D51" s="61"/>
    </row>
  </sheetData>
  <sheetProtection autoFilter="0"/>
  <mergeCells count="1">
    <mergeCell ref="A7:B7"/>
  </mergeCells>
  <pageMargins left="0.78740157480314965" right="0.78740157480314965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D7" sqref="D7"/>
    </sheetView>
  </sheetViews>
  <sheetFormatPr defaultColWidth="8.88671875" defaultRowHeight="14.4" x14ac:dyDescent="0.3"/>
  <cols>
    <col min="1" max="4" width="36.6640625" style="267" customWidth="1"/>
    <col min="5" max="5" width="18.109375" style="267" customWidth="1"/>
    <col min="6" max="6" width="6" style="268" customWidth="1"/>
    <col min="7" max="7" width="8.88671875" style="266"/>
    <col min="8" max="13" width="18.109375" style="267" customWidth="1"/>
    <col min="14" max="16384" width="8.88671875" style="266"/>
  </cols>
  <sheetData>
    <row r="1" spans="1:13" s="262" customFormat="1" ht="24" x14ac:dyDescent="0.3">
      <c r="A1" s="261" t="s">
        <v>1</v>
      </c>
      <c r="B1" s="261" t="s">
        <v>46</v>
      </c>
      <c r="C1" s="261" t="s">
        <v>70</v>
      </c>
      <c r="D1" s="261" t="s">
        <v>93</v>
      </c>
      <c r="E1" s="261" t="s">
        <v>94</v>
      </c>
      <c r="F1" s="261" t="s">
        <v>355</v>
      </c>
      <c r="G1" s="261" t="s">
        <v>356</v>
      </c>
      <c r="H1" s="261" t="s">
        <v>358</v>
      </c>
      <c r="I1" s="261" t="s">
        <v>376</v>
      </c>
      <c r="J1" s="261" t="s">
        <v>377</v>
      </c>
      <c r="K1" s="261" t="s">
        <v>386</v>
      </c>
      <c r="L1" s="261" t="s">
        <v>387</v>
      </c>
      <c r="M1" s="261" t="s">
        <v>415</v>
      </c>
    </row>
    <row r="2" spans="1:13" ht="36" x14ac:dyDescent="0.3">
      <c r="A2" s="263" t="s">
        <v>2</v>
      </c>
      <c r="B2" s="263" t="s">
        <v>49</v>
      </c>
      <c r="C2" s="263" t="s">
        <v>71</v>
      </c>
      <c r="D2" s="263" t="s">
        <v>98</v>
      </c>
      <c r="E2" s="264" t="s">
        <v>116</v>
      </c>
      <c r="F2" s="265" t="s">
        <v>106</v>
      </c>
      <c r="G2" s="265" t="s">
        <v>106</v>
      </c>
      <c r="H2" s="264" t="s">
        <v>359</v>
      </c>
      <c r="I2" s="264" t="s">
        <v>378</v>
      </c>
      <c r="J2" s="264" t="s">
        <v>408</v>
      </c>
      <c r="K2" s="264" t="s">
        <v>399</v>
      </c>
      <c r="L2" s="264" t="s">
        <v>402</v>
      </c>
      <c r="M2" s="264" t="s">
        <v>394</v>
      </c>
    </row>
    <row r="3" spans="1:13" ht="36" x14ac:dyDescent="0.3">
      <c r="A3" s="263" t="s">
        <v>427</v>
      </c>
      <c r="B3" s="263" t="s">
        <v>58</v>
      </c>
      <c r="C3" s="263" t="s">
        <v>72</v>
      </c>
      <c r="D3" s="263" t="s">
        <v>99</v>
      </c>
      <c r="E3" s="264" t="s">
        <v>115</v>
      </c>
      <c r="F3" s="265" t="s">
        <v>105</v>
      </c>
      <c r="G3" s="265" t="s">
        <v>105</v>
      </c>
      <c r="H3" s="264" t="s">
        <v>362</v>
      </c>
      <c r="I3" s="264" t="s">
        <v>379</v>
      </c>
      <c r="J3" s="264" t="s">
        <v>409</v>
      </c>
      <c r="K3" s="264" t="s">
        <v>398</v>
      </c>
      <c r="L3" s="264" t="s">
        <v>403</v>
      </c>
      <c r="M3" s="264" t="s">
        <v>395</v>
      </c>
    </row>
    <row r="4" spans="1:13" ht="48" x14ac:dyDescent="0.3">
      <c r="A4" s="263" t="s">
        <v>3</v>
      </c>
      <c r="B4" s="263" t="s">
        <v>64</v>
      </c>
      <c r="C4" s="263" t="s">
        <v>73</v>
      </c>
      <c r="D4" s="263" t="s">
        <v>100</v>
      </c>
      <c r="E4" s="264" t="s">
        <v>114</v>
      </c>
      <c r="F4" s="265"/>
      <c r="G4" s="265" t="s">
        <v>190</v>
      </c>
      <c r="H4" s="264" t="s">
        <v>363</v>
      </c>
      <c r="I4" s="264"/>
      <c r="J4" s="263" t="s">
        <v>411</v>
      </c>
      <c r="K4" s="264" t="s">
        <v>397</v>
      </c>
      <c r="L4" s="263" t="s">
        <v>404</v>
      </c>
      <c r="M4" s="263"/>
    </row>
    <row r="5" spans="1:13" ht="24" x14ac:dyDescent="0.3">
      <c r="A5" s="263" t="s">
        <v>4</v>
      </c>
      <c r="B5" s="263" t="s">
        <v>59</v>
      </c>
      <c r="C5" s="263" t="s">
        <v>74</v>
      </c>
      <c r="D5" s="263" t="s">
        <v>101</v>
      </c>
      <c r="E5" s="264" t="s">
        <v>494</v>
      </c>
      <c r="F5" s="265"/>
      <c r="G5" s="265" t="s">
        <v>191</v>
      </c>
      <c r="H5" s="267" t="s">
        <v>420</v>
      </c>
      <c r="I5" s="263"/>
      <c r="J5" s="264" t="s">
        <v>410</v>
      </c>
      <c r="K5" s="263" t="s">
        <v>393</v>
      </c>
      <c r="L5" s="263" t="s">
        <v>405</v>
      </c>
      <c r="M5" s="263"/>
    </row>
    <row r="6" spans="1:13" ht="60" x14ac:dyDescent="0.3">
      <c r="A6" s="263" t="s">
        <v>5</v>
      </c>
      <c r="B6" s="263" t="s">
        <v>50</v>
      </c>
      <c r="C6" s="263" t="s">
        <v>75</v>
      </c>
      <c r="D6" s="263" t="s">
        <v>119</v>
      </c>
      <c r="E6" s="264" t="s">
        <v>118</v>
      </c>
      <c r="F6" s="265"/>
      <c r="G6" s="265" t="s">
        <v>492</v>
      </c>
      <c r="H6" s="264" t="s">
        <v>360</v>
      </c>
      <c r="I6" s="263"/>
      <c r="J6" s="267" t="s">
        <v>412</v>
      </c>
      <c r="K6" s="263" t="s">
        <v>391</v>
      </c>
      <c r="L6" s="263" t="s">
        <v>406</v>
      </c>
      <c r="M6" s="263"/>
    </row>
    <row r="7" spans="1:13" ht="36" x14ac:dyDescent="0.3">
      <c r="A7" s="263" t="s">
        <v>6</v>
      </c>
      <c r="B7" s="263" t="s">
        <v>60</v>
      </c>
      <c r="C7" s="263" t="s">
        <v>76</v>
      </c>
      <c r="D7" s="263"/>
      <c r="E7" s="264" t="s">
        <v>117</v>
      </c>
      <c r="F7" s="265"/>
      <c r="G7" s="265" t="s">
        <v>493</v>
      </c>
      <c r="H7" s="264" t="s">
        <v>364</v>
      </c>
      <c r="I7" s="263"/>
      <c r="J7" s="263" t="s">
        <v>373</v>
      </c>
      <c r="K7" s="263" t="s">
        <v>396</v>
      </c>
      <c r="L7" s="263" t="s">
        <v>407</v>
      </c>
      <c r="M7" s="263"/>
    </row>
    <row r="8" spans="1:13" ht="24" x14ac:dyDescent="0.3">
      <c r="A8" s="263" t="s">
        <v>7</v>
      </c>
      <c r="B8" s="263" t="s">
        <v>65</v>
      </c>
      <c r="C8" s="263" t="s">
        <v>77</v>
      </c>
      <c r="D8" s="263"/>
      <c r="F8" s="265"/>
      <c r="H8" s="263"/>
      <c r="I8" s="263"/>
      <c r="J8" s="263" t="s">
        <v>390</v>
      </c>
      <c r="K8" s="263" t="s">
        <v>400</v>
      </c>
    </row>
    <row r="9" spans="1:13" ht="24" x14ac:dyDescent="0.3">
      <c r="A9" s="263" t="s">
        <v>8</v>
      </c>
      <c r="B9" s="263" t="s">
        <v>61</v>
      </c>
      <c r="C9" s="263" t="s">
        <v>78</v>
      </c>
      <c r="D9" s="263"/>
      <c r="E9" s="263"/>
      <c r="F9" s="265"/>
      <c r="H9" s="263"/>
      <c r="I9" s="263"/>
      <c r="J9" s="263"/>
      <c r="K9" s="263" t="s">
        <v>389</v>
      </c>
      <c r="L9" s="263"/>
      <c r="M9" s="263"/>
    </row>
    <row r="10" spans="1:13" ht="24" x14ac:dyDescent="0.3">
      <c r="A10" s="263" t="s">
        <v>9</v>
      </c>
      <c r="B10" s="263" t="s">
        <v>188</v>
      </c>
      <c r="C10" s="263" t="s">
        <v>79</v>
      </c>
      <c r="D10" s="263"/>
      <c r="E10" s="263"/>
      <c r="F10" s="265"/>
      <c r="H10" s="263"/>
      <c r="I10" s="263"/>
      <c r="J10" s="263"/>
      <c r="K10" s="263" t="s">
        <v>388</v>
      </c>
      <c r="L10" s="263"/>
      <c r="M10" s="263"/>
    </row>
    <row r="11" spans="1:13" ht="72" x14ac:dyDescent="0.3">
      <c r="A11" s="263" t="s">
        <v>428</v>
      </c>
      <c r="B11" s="267" t="s">
        <v>471</v>
      </c>
      <c r="C11" s="263" t="s">
        <v>80</v>
      </c>
      <c r="D11" s="263"/>
      <c r="E11" s="263"/>
      <c r="F11" s="265"/>
      <c r="H11" s="263"/>
      <c r="I11" s="263"/>
      <c r="J11" s="263"/>
      <c r="K11" s="263" t="s">
        <v>401</v>
      </c>
      <c r="L11" s="263"/>
      <c r="M11" s="263"/>
    </row>
    <row r="12" spans="1:13" ht="36" x14ac:dyDescent="0.3">
      <c r="A12" s="263" t="s">
        <v>10</v>
      </c>
      <c r="B12" s="263" t="s">
        <v>51</v>
      </c>
      <c r="C12" s="263" t="s">
        <v>81</v>
      </c>
      <c r="D12" s="263"/>
      <c r="E12" s="263"/>
      <c r="F12" s="265"/>
      <c r="H12" s="263"/>
      <c r="I12" s="263"/>
      <c r="J12" s="263"/>
      <c r="K12" s="263" t="s">
        <v>392</v>
      </c>
      <c r="L12" s="263"/>
      <c r="M12" s="263"/>
    </row>
    <row r="13" spans="1:13" x14ac:dyDescent="0.3">
      <c r="A13" s="263" t="s">
        <v>11</v>
      </c>
      <c r="B13" s="263" t="s">
        <v>185</v>
      </c>
      <c r="C13" s="263" t="s">
        <v>82</v>
      </c>
      <c r="D13" s="263"/>
      <c r="E13" s="263"/>
      <c r="F13" s="265"/>
      <c r="H13" s="263"/>
      <c r="I13" s="263"/>
      <c r="J13" s="263"/>
      <c r="K13" s="263"/>
      <c r="L13" s="263"/>
      <c r="M13" s="263"/>
    </row>
    <row r="14" spans="1:13" ht="24" x14ac:dyDescent="0.3">
      <c r="A14" s="263" t="s">
        <v>12</v>
      </c>
      <c r="B14" s="263" t="s">
        <v>52</v>
      </c>
      <c r="C14" s="263" t="s">
        <v>83</v>
      </c>
      <c r="D14" s="263"/>
      <c r="E14" s="263"/>
      <c r="F14" s="265"/>
      <c r="H14" s="263"/>
      <c r="I14" s="263"/>
      <c r="J14" s="263"/>
      <c r="K14" s="263"/>
      <c r="L14" s="263"/>
      <c r="M14" s="263"/>
    </row>
    <row r="15" spans="1:13" x14ac:dyDescent="0.3">
      <c r="A15" s="263" t="s">
        <v>429</v>
      </c>
      <c r="B15" s="263" t="s">
        <v>53</v>
      </c>
      <c r="C15" s="263" t="s">
        <v>84</v>
      </c>
      <c r="D15" s="263"/>
      <c r="E15" s="263"/>
      <c r="F15" s="265"/>
      <c r="H15" s="263"/>
      <c r="I15" s="263"/>
      <c r="J15" s="263"/>
      <c r="K15" s="263"/>
      <c r="L15" s="263"/>
      <c r="M15" s="263"/>
    </row>
    <row r="16" spans="1:13" ht="24" x14ac:dyDescent="0.3">
      <c r="A16" s="263" t="s">
        <v>13</v>
      </c>
      <c r="B16" s="263" t="s">
        <v>62</v>
      </c>
      <c r="C16" s="263" t="s">
        <v>85</v>
      </c>
      <c r="D16" s="263"/>
      <c r="E16" s="263"/>
      <c r="F16" s="265"/>
      <c r="H16" s="263"/>
      <c r="I16" s="263"/>
      <c r="J16" s="263"/>
      <c r="K16" s="263"/>
      <c r="L16" s="263"/>
      <c r="M16" s="263"/>
    </row>
    <row r="17" spans="1:13" ht="24" x14ac:dyDescent="0.3">
      <c r="A17" s="263" t="s">
        <v>14</v>
      </c>
      <c r="B17" s="263" t="s">
        <v>66</v>
      </c>
      <c r="C17" s="263" t="s">
        <v>86</v>
      </c>
      <c r="D17" s="263"/>
      <c r="E17" s="263"/>
      <c r="F17" s="265"/>
      <c r="H17" s="263"/>
      <c r="I17" s="263"/>
      <c r="J17" s="263"/>
      <c r="K17" s="263"/>
      <c r="L17" s="263"/>
      <c r="M17" s="263"/>
    </row>
    <row r="18" spans="1:13" ht="24" x14ac:dyDescent="0.3">
      <c r="A18" s="263" t="s">
        <v>430</v>
      </c>
      <c r="B18" s="263" t="s">
        <v>63</v>
      </c>
      <c r="C18" s="263" t="s">
        <v>87</v>
      </c>
      <c r="D18" s="263"/>
      <c r="E18" s="263"/>
      <c r="F18" s="265"/>
      <c r="H18" s="263"/>
      <c r="I18" s="263"/>
      <c r="J18" s="263"/>
      <c r="K18" s="263"/>
      <c r="L18" s="263"/>
      <c r="M18" s="263"/>
    </row>
    <row r="19" spans="1:13" x14ac:dyDescent="0.3">
      <c r="A19" s="263" t="s">
        <v>15</v>
      </c>
      <c r="B19" s="263" t="s">
        <v>54</v>
      </c>
      <c r="C19" s="263" t="s">
        <v>88</v>
      </c>
      <c r="D19" s="263"/>
      <c r="E19" s="263"/>
      <c r="F19" s="265"/>
      <c r="H19" s="263"/>
      <c r="I19" s="263"/>
      <c r="J19" s="263"/>
      <c r="M19" s="263"/>
    </row>
    <row r="20" spans="1:13" ht="24" x14ac:dyDescent="0.3">
      <c r="A20" s="263" t="s">
        <v>16</v>
      </c>
      <c r="B20" s="263" t="s">
        <v>67</v>
      </c>
      <c r="C20" s="263" t="s">
        <v>89</v>
      </c>
      <c r="D20" s="263"/>
      <c r="E20" s="263"/>
      <c r="F20" s="265"/>
      <c r="H20" s="263"/>
    </row>
    <row r="21" spans="1:13" ht="24" x14ac:dyDescent="0.3">
      <c r="A21" s="263" t="s">
        <v>47</v>
      </c>
      <c r="B21" s="263" t="s">
        <v>68</v>
      </c>
      <c r="C21" s="263" t="s">
        <v>90</v>
      </c>
      <c r="D21" s="263"/>
      <c r="E21" s="263"/>
      <c r="F21" s="265"/>
      <c r="H21" s="263"/>
    </row>
    <row r="22" spans="1:13" ht="24" x14ac:dyDescent="0.3">
      <c r="A22" s="263" t="s">
        <v>17</v>
      </c>
      <c r="B22" s="263" t="s">
        <v>69</v>
      </c>
      <c r="C22" s="263" t="s">
        <v>91</v>
      </c>
      <c r="D22" s="263"/>
      <c r="E22" s="263"/>
      <c r="F22" s="265"/>
      <c r="H22" s="263"/>
    </row>
    <row r="23" spans="1:13" x14ac:dyDescent="0.3">
      <c r="A23" s="263" t="s">
        <v>18</v>
      </c>
      <c r="B23" s="263" t="s">
        <v>55</v>
      </c>
      <c r="C23" s="263" t="s">
        <v>92</v>
      </c>
      <c r="D23" s="263"/>
      <c r="E23" s="263"/>
      <c r="F23" s="265"/>
      <c r="H23" s="263"/>
    </row>
    <row r="24" spans="1:13" ht="24" x14ac:dyDescent="0.3">
      <c r="A24" s="263" t="s">
        <v>19</v>
      </c>
      <c r="B24" s="263" t="s">
        <v>187</v>
      </c>
      <c r="C24" s="263" t="s">
        <v>221</v>
      </c>
      <c r="D24" s="263"/>
      <c r="E24" s="263"/>
      <c r="F24" s="265"/>
      <c r="H24" s="263"/>
    </row>
    <row r="25" spans="1:13" ht="24" x14ac:dyDescent="0.3">
      <c r="A25" s="263" t="s">
        <v>20</v>
      </c>
      <c r="B25" s="267" t="s">
        <v>472</v>
      </c>
      <c r="C25" s="263"/>
      <c r="D25" s="263"/>
      <c r="E25" s="263"/>
      <c r="F25" s="265"/>
      <c r="H25" s="263"/>
    </row>
    <row r="26" spans="1:13" x14ac:dyDescent="0.3">
      <c r="A26" s="263" t="s">
        <v>48</v>
      </c>
      <c r="B26" s="263" t="s">
        <v>56</v>
      </c>
      <c r="C26" s="263"/>
      <c r="D26" s="263"/>
      <c r="E26" s="263"/>
      <c r="F26" s="265"/>
      <c r="H26" s="263"/>
      <c r="K26" s="260"/>
      <c r="L26" s="260"/>
    </row>
    <row r="27" spans="1:13" x14ac:dyDescent="0.3">
      <c r="A27" s="263" t="s">
        <v>21</v>
      </c>
      <c r="B27" s="263" t="s">
        <v>186</v>
      </c>
      <c r="C27" s="263"/>
      <c r="D27" s="263"/>
      <c r="E27" s="263"/>
      <c r="F27" s="265"/>
      <c r="H27" s="263"/>
      <c r="I27" s="260"/>
      <c r="J27" s="260"/>
      <c r="K27" s="260"/>
      <c r="L27" s="260"/>
      <c r="M27" s="260"/>
    </row>
    <row r="28" spans="1:13" x14ac:dyDescent="0.3">
      <c r="A28" s="263" t="s">
        <v>22</v>
      </c>
      <c r="B28" s="263" t="s">
        <v>57</v>
      </c>
      <c r="C28" s="263"/>
      <c r="D28" s="263"/>
      <c r="E28" s="263"/>
      <c r="F28" s="265"/>
      <c r="H28" s="263"/>
      <c r="I28" s="260"/>
      <c r="J28" s="260"/>
      <c r="K28" s="260"/>
      <c r="L28" s="260"/>
      <c r="M28" s="260"/>
    </row>
    <row r="29" spans="1:13" x14ac:dyDescent="0.3">
      <c r="A29" s="263" t="s">
        <v>23</v>
      </c>
      <c r="B29" s="263"/>
      <c r="C29" s="263"/>
      <c r="D29" s="263"/>
      <c r="E29" s="263"/>
      <c r="F29" s="265"/>
      <c r="H29" s="263"/>
      <c r="I29" s="260"/>
      <c r="J29" s="260"/>
      <c r="K29" s="260"/>
      <c r="L29" s="260"/>
      <c r="M29" s="260"/>
    </row>
    <row r="30" spans="1:13" x14ac:dyDescent="0.3">
      <c r="A30" s="263" t="s">
        <v>24</v>
      </c>
      <c r="B30" s="263"/>
      <c r="C30" s="263"/>
      <c r="D30" s="263"/>
      <c r="E30" s="263"/>
      <c r="F30" s="265"/>
      <c r="H30" s="263"/>
      <c r="I30" s="260"/>
      <c r="J30" s="260"/>
      <c r="K30" s="260"/>
      <c r="L30" s="260"/>
      <c r="M30" s="260"/>
    </row>
    <row r="31" spans="1:13" x14ac:dyDescent="0.3">
      <c r="A31" s="263" t="s">
        <v>25</v>
      </c>
      <c r="B31" s="263"/>
      <c r="C31" s="263"/>
      <c r="D31" s="263"/>
      <c r="E31" s="263"/>
      <c r="F31" s="265"/>
      <c r="H31" s="263"/>
      <c r="I31" s="260"/>
      <c r="J31" s="260"/>
      <c r="K31" s="260"/>
      <c r="L31" s="260"/>
      <c r="M31" s="260"/>
    </row>
    <row r="32" spans="1:13" x14ac:dyDescent="0.3">
      <c r="A32" s="263" t="s">
        <v>26</v>
      </c>
      <c r="B32" s="263"/>
      <c r="C32" s="263"/>
      <c r="D32" s="263"/>
      <c r="E32" s="263"/>
      <c r="F32" s="265"/>
      <c r="H32" s="263"/>
      <c r="I32" s="260"/>
      <c r="J32" s="260"/>
      <c r="K32" s="260"/>
      <c r="L32" s="260"/>
      <c r="M32" s="260"/>
    </row>
    <row r="33" spans="1:13" x14ac:dyDescent="0.3">
      <c r="A33" s="263" t="s">
        <v>27</v>
      </c>
      <c r="B33" s="263"/>
      <c r="C33" s="263"/>
      <c r="D33" s="263"/>
      <c r="E33" s="263"/>
      <c r="F33" s="265"/>
      <c r="H33" s="263"/>
      <c r="I33" s="260"/>
      <c r="J33" s="260"/>
      <c r="K33" s="260"/>
      <c r="L33" s="260"/>
      <c r="M33" s="260"/>
    </row>
    <row r="34" spans="1:13" x14ac:dyDescent="0.3">
      <c r="A34" s="263" t="s">
        <v>28</v>
      </c>
      <c r="B34" s="263"/>
      <c r="C34" s="263"/>
      <c r="D34" s="263"/>
      <c r="E34" s="263"/>
      <c r="F34" s="265"/>
      <c r="H34" s="263"/>
      <c r="I34" s="260"/>
      <c r="J34" s="260"/>
      <c r="K34" s="260"/>
      <c r="L34" s="260"/>
      <c r="M34" s="260"/>
    </row>
    <row r="35" spans="1:13" x14ac:dyDescent="0.3">
      <c r="A35" s="263" t="s">
        <v>29</v>
      </c>
      <c r="B35" s="263"/>
      <c r="C35" s="263"/>
      <c r="D35" s="263"/>
      <c r="E35" s="263"/>
      <c r="F35" s="265"/>
      <c r="H35" s="263"/>
      <c r="I35" s="260"/>
      <c r="J35" s="260"/>
      <c r="K35" s="260"/>
      <c r="L35" s="260"/>
      <c r="M35" s="260"/>
    </row>
    <row r="36" spans="1:13" x14ac:dyDescent="0.3">
      <c r="A36" s="263" t="s">
        <v>30</v>
      </c>
      <c r="B36" s="263"/>
      <c r="C36" s="263"/>
      <c r="D36" s="263"/>
      <c r="E36" s="263"/>
      <c r="F36" s="265"/>
      <c r="H36" s="263"/>
      <c r="I36" s="260"/>
      <c r="J36" s="260"/>
      <c r="K36" s="260"/>
      <c r="L36" s="260"/>
      <c r="M36" s="260"/>
    </row>
    <row r="37" spans="1:13" ht="24" x14ac:dyDescent="0.3">
      <c r="A37" s="263" t="s">
        <v>31</v>
      </c>
      <c r="B37" s="263"/>
      <c r="C37" s="263"/>
      <c r="D37" s="263"/>
      <c r="E37" s="263"/>
      <c r="F37" s="265"/>
      <c r="H37" s="263"/>
      <c r="I37" s="260"/>
      <c r="J37" s="260"/>
      <c r="K37" s="260"/>
      <c r="L37" s="260"/>
      <c r="M37" s="260"/>
    </row>
    <row r="38" spans="1:13" ht="24" x14ac:dyDescent="0.3">
      <c r="A38" s="263" t="s">
        <v>32</v>
      </c>
      <c r="B38" s="263"/>
      <c r="C38" s="263"/>
      <c r="D38" s="263"/>
      <c r="E38" s="263"/>
      <c r="F38" s="265"/>
      <c r="H38" s="263"/>
      <c r="I38" s="260"/>
      <c r="J38" s="260"/>
      <c r="K38" s="260"/>
      <c r="L38" s="260"/>
      <c r="M38" s="260"/>
    </row>
    <row r="39" spans="1:13" x14ac:dyDescent="0.3">
      <c r="A39" s="263" t="s">
        <v>33</v>
      </c>
      <c r="B39" s="263"/>
      <c r="C39" s="263"/>
      <c r="D39" s="263"/>
      <c r="E39" s="263"/>
      <c r="F39" s="265"/>
      <c r="H39" s="263"/>
      <c r="I39" s="260"/>
      <c r="J39" s="260"/>
      <c r="K39" s="260"/>
      <c r="L39" s="260"/>
      <c r="M39" s="260"/>
    </row>
    <row r="40" spans="1:13" ht="24" x14ac:dyDescent="0.3">
      <c r="A40" s="263" t="s">
        <v>34</v>
      </c>
      <c r="B40" s="263"/>
      <c r="C40" s="263"/>
      <c r="D40" s="263"/>
      <c r="E40" s="263"/>
      <c r="F40" s="265"/>
      <c r="H40" s="263"/>
      <c r="I40" s="260"/>
      <c r="J40" s="260"/>
      <c r="K40" s="260"/>
      <c r="L40" s="260"/>
      <c r="M40" s="260"/>
    </row>
    <row r="41" spans="1:13" x14ac:dyDescent="0.3">
      <c r="A41" s="263" t="s">
        <v>35</v>
      </c>
      <c r="B41" s="263"/>
      <c r="C41" s="263"/>
      <c r="D41" s="263"/>
      <c r="E41" s="263"/>
      <c r="F41" s="265"/>
      <c r="H41" s="263"/>
      <c r="I41" s="260"/>
      <c r="J41" s="260"/>
      <c r="K41" s="260"/>
      <c r="L41" s="260"/>
      <c r="M41" s="260"/>
    </row>
    <row r="42" spans="1:13" ht="24" x14ac:dyDescent="0.3">
      <c r="A42" s="263" t="s">
        <v>36</v>
      </c>
      <c r="B42" s="263"/>
      <c r="C42" s="263"/>
      <c r="D42" s="263"/>
      <c r="E42" s="263"/>
      <c r="F42" s="265"/>
      <c r="H42" s="263"/>
      <c r="I42" s="260"/>
      <c r="J42" s="260"/>
      <c r="K42" s="260"/>
      <c r="L42" s="260"/>
      <c r="M42" s="260"/>
    </row>
    <row r="43" spans="1:13" x14ac:dyDescent="0.3">
      <c r="A43" s="263" t="s">
        <v>37</v>
      </c>
      <c r="B43" s="263"/>
      <c r="C43" s="263"/>
      <c r="D43" s="263"/>
      <c r="E43" s="263"/>
      <c r="F43" s="265"/>
      <c r="H43" s="263"/>
      <c r="I43" s="260"/>
      <c r="J43" s="260"/>
      <c r="K43" s="260"/>
      <c r="L43" s="260"/>
      <c r="M43" s="260"/>
    </row>
    <row r="44" spans="1:13" x14ac:dyDescent="0.3">
      <c r="A44" s="263" t="s">
        <v>38</v>
      </c>
      <c r="B44" s="263"/>
      <c r="C44" s="263"/>
      <c r="D44" s="263"/>
      <c r="E44" s="263"/>
      <c r="F44" s="265"/>
      <c r="H44" s="263"/>
      <c r="I44" s="260"/>
      <c r="J44" s="260"/>
      <c r="K44" s="260"/>
      <c r="L44" s="260"/>
      <c r="M44" s="260"/>
    </row>
    <row r="45" spans="1:13" x14ac:dyDescent="0.3">
      <c r="A45" s="263" t="s">
        <v>39</v>
      </c>
      <c r="B45" s="263"/>
      <c r="C45" s="263"/>
      <c r="D45" s="263"/>
      <c r="E45" s="263"/>
      <c r="F45" s="265"/>
      <c r="H45" s="263"/>
      <c r="I45" s="260"/>
      <c r="J45" s="260"/>
      <c r="K45" s="260"/>
      <c r="L45" s="260"/>
      <c r="M45" s="260"/>
    </row>
    <row r="46" spans="1:13" x14ac:dyDescent="0.3">
      <c r="A46" s="263" t="s">
        <v>40</v>
      </c>
      <c r="B46" s="263"/>
      <c r="C46" s="263"/>
      <c r="D46" s="263"/>
      <c r="E46" s="263"/>
      <c r="F46" s="265"/>
      <c r="H46" s="263"/>
      <c r="I46" s="260"/>
      <c r="J46" s="260"/>
      <c r="K46" s="260"/>
      <c r="L46" s="260"/>
      <c r="M46" s="260"/>
    </row>
    <row r="47" spans="1:13" x14ac:dyDescent="0.3">
      <c r="A47" s="263" t="s">
        <v>41</v>
      </c>
      <c r="B47" s="263"/>
      <c r="C47" s="263"/>
      <c r="D47" s="263"/>
      <c r="E47" s="263"/>
      <c r="F47" s="265"/>
      <c r="H47" s="263"/>
      <c r="I47" s="260"/>
      <c r="J47" s="260"/>
      <c r="K47" s="260"/>
      <c r="L47" s="260"/>
      <c r="M47" s="260"/>
    </row>
    <row r="48" spans="1:13" x14ac:dyDescent="0.3">
      <c r="A48" s="263" t="s">
        <v>431</v>
      </c>
      <c r="B48" s="263"/>
      <c r="C48" s="263"/>
      <c r="D48" s="263"/>
      <c r="E48" s="263"/>
      <c r="F48" s="265"/>
      <c r="H48" s="263"/>
      <c r="I48" s="260"/>
      <c r="J48" s="260"/>
      <c r="K48" s="260"/>
      <c r="L48" s="260"/>
      <c r="M48" s="260"/>
    </row>
    <row r="49" spans="1:13" x14ac:dyDescent="0.3">
      <c r="A49" s="263" t="s">
        <v>42</v>
      </c>
      <c r="B49" s="260"/>
      <c r="C49" s="263"/>
      <c r="D49" s="263"/>
      <c r="E49" s="263"/>
      <c r="F49" s="265"/>
      <c r="H49" s="263"/>
      <c r="I49" s="260"/>
      <c r="J49" s="260"/>
      <c r="K49" s="260"/>
      <c r="L49" s="260"/>
      <c r="M49" s="260"/>
    </row>
    <row r="50" spans="1:13" ht="24" x14ac:dyDescent="0.3">
      <c r="A50" s="263" t="s">
        <v>43</v>
      </c>
      <c r="B50" s="260"/>
      <c r="C50" s="260"/>
      <c r="D50" s="263"/>
      <c r="E50" s="263"/>
      <c r="F50" s="265"/>
      <c r="H50" s="263"/>
      <c r="I50" s="260"/>
      <c r="J50" s="260"/>
      <c r="K50" s="260"/>
      <c r="L50" s="260"/>
      <c r="M50" s="260"/>
    </row>
    <row r="51" spans="1:13" x14ac:dyDescent="0.3">
      <c r="A51" s="263" t="s">
        <v>44</v>
      </c>
      <c r="B51" s="260"/>
      <c r="C51" s="260"/>
      <c r="D51" s="263"/>
      <c r="E51" s="263"/>
      <c r="F51" s="265"/>
      <c r="H51" s="263"/>
      <c r="I51" s="260"/>
      <c r="J51" s="260"/>
      <c r="K51" s="260"/>
      <c r="L51" s="260"/>
      <c r="M51" s="260"/>
    </row>
    <row r="52" spans="1:13" x14ac:dyDescent="0.3">
      <c r="A52" s="263" t="s">
        <v>45</v>
      </c>
      <c r="B52" s="260"/>
      <c r="C52" s="260"/>
      <c r="D52" s="263"/>
      <c r="E52" s="263"/>
      <c r="F52" s="265"/>
      <c r="H52" s="263"/>
      <c r="I52" s="260"/>
      <c r="J52" s="260"/>
      <c r="K52" s="260"/>
      <c r="L52" s="260"/>
      <c r="M52" s="260"/>
    </row>
    <row r="53" spans="1:13" x14ac:dyDescent="0.3">
      <c r="A53" s="263" t="s">
        <v>432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x14ac:dyDescent="0.3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</row>
    <row r="55" spans="1:13" x14ac:dyDescent="0.3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x14ac:dyDescent="0.3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</row>
    <row r="57" spans="1:13" x14ac:dyDescent="0.3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</row>
    <row r="58" spans="1:13" x14ac:dyDescent="0.3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</row>
    <row r="59" spans="1:13" x14ac:dyDescent="0.3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</row>
    <row r="60" spans="1:13" x14ac:dyDescent="0.3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</row>
    <row r="61" spans="1:13" x14ac:dyDescent="0.3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</row>
    <row r="62" spans="1:13" x14ac:dyDescent="0.3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</row>
    <row r="63" spans="1:13" x14ac:dyDescent="0.3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</row>
    <row r="64" spans="1:13" x14ac:dyDescent="0.3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</row>
    <row r="65" spans="1:13" x14ac:dyDescent="0.3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</row>
    <row r="66" spans="1:13" x14ac:dyDescent="0.3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</row>
    <row r="67" spans="1:13" x14ac:dyDescent="0.3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</row>
    <row r="68" spans="1:13" x14ac:dyDescent="0.3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x14ac:dyDescent="0.3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x14ac:dyDescent="0.3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</row>
    <row r="71" spans="1:13" x14ac:dyDescent="0.3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</row>
    <row r="72" spans="1:13" x14ac:dyDescent="0.3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</row>
    <row r="73" spans="1:13" x14ac:dyDescent="0.3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</row>
    <row r="74" spans="1:13" x14ac:dyDescent="0.3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</row>
    <row r="75" spans="1:13" x14ac:dyDescent="0.3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</row>
    <row r="76" spans="1:13" x14ac:dyDescent="0.3">
      <c r="A76" s="260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</row>
    <row r="77" spans="1:13" x14ac:dyDescent="0.3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</row>
    <row r="78" spans="1:13" x14ac:dyDescent="0.3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</row>
    <row r="79" spans="1:13" x14ac:dyDescent="0.3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</row>
    <row r="80" spans="1:13" x14ac:dyDescent="0.3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</row>
    <row r="81" spans="1:13" x14ac:dyDescent="0.3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</row>
    <row r="82" spans="1:13" x14ac:dyDescent="0.3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</row>
    <row r="83" spans="1:13" x14ac:dyDescent="0.3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</row>
    <row r="84" spans="1:13" x14ac:dyDescent="0.3">
      <c r="A84" s="260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</row>
    <row r="85" spans="1:13" x14ac:dyDescent="0.3">
      <c r="A85" s="260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</row>
    <row r="86" spans="1:13" x14ac:dyDescent="0.3">
      <c r="A86" s="260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</row>
    <row r="87" spans="1:13" x14ac:dyDescent="0.3">
      <c r="A87" s="260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</row>
    <row r="88" spans="1:13" x14ac:dyDescent="0.3">
      <c r="A88" s="260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</row>
    <row r="89" spans="1:13" x14ac:dyDescent="0.3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</row>
    <row r="90" spans="1:13" x14ac:dyDescent="0.3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</row>
    <row r="91" spans="1:13" x14ac:dyDescent="0.3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</row>
    <row r="92" spans="1:13" x14ac:dyDescent="0.3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</row>
    <row r="93" spans="1:13" x14ac:dyDescent="0.3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</row>
    <row r="94" spans="1:13" x14ac:dyDescent="0.3">
      <c r="A94" s="260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</row>
    <row r="95" spans="1:13" x14ac:dyDescent="0.3">
      <c r="A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</row>
    <row r="96" spans="1:13" x14ac:dyDescent="0.3">
      <c r="A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</row>
    <row r="97" spans="1:13" x14ac:dyDescent="0.3">
      <c r="A97" s="260"/>
      <c r="D97" s="260"/>
      <c r="E97" s="260"/>
      <c r="F97" s="260"/>
      <c r="G97" s="260"/>
      <c r="H97" s="260"/>
      <c r="I97" s="260"/>
      <c r="J97" s="260"/>
      <c r="M97" s="260"/>
    </row>
    <row r="98" spans="1:13" x14ac:dyDescent="0.3">
      <c r="A98" s="260"/>
    </row>
  </sheetData>
  <sheetProtection autoFilter="0"/>
  <autoFilter ref="A1:G27"/>
  <sortState ref="D2:D6">
    <sortCondition ref="D2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33"/>
  <sheetViews>
    <sheetView showGridLines="0" zoomScale="90" zoomScaleNormal="90" workbookViewId="0">
      <selection activeCell="C26" sqref="C26:D31"/>
    </sheetView>
  </sheetViews>
  <sheetFormatPr defaultColWidth="8.88671875" defaultRowHeight="14.4" x14ac:dyDescent="0.3"/>
  <cols>
    <col min="1" max="1" width="30.44140625" style="120" customWidth="1"/>
    <col min="2" max="3" width="16.44140625" style="120" customWidth="1"/>
    <col min="4" max="4" width="16.5546875" style="120" customWidth="1"/>
    <col min="5" max="16384" width="8.88671875" style="120"/>
  </cols>
  <sheetData>
    <row r="1" spans="1:4" ht="18" x14ac:dyDescent="0.3">
      <c r="A1" s="77" t="s">
        <v>95</v>
      </c>
      <c r="B1" s="384">
        <f>'Rekapitulace 1'!B1</f>
        <v>0</v>
      </c>
      <c r="C1" s="384"/>
      <c r="D1" s="384"/>
    </row>
    <row r="2" spans="1:4" ht="39.6" customHeight="1" x14ac:dyDescent="0.3">
      <c r="A2" s="77" t="s">
        <v>0</v>
      </c>
      <c r="B2" s="385">
        <f>'Rekapitulace 1'!B2</f>
        <v>0</v>
      </c>
      <c r="C2" s="386"/>
      <c r="D2" s="387"/>
    </row>
    <row r="3" spans="1:4" ht="18" x14ac:dyDescent="0.3">
      <c r="A3" s="77" t="s">
        <v>203</v>
      </c>
      <c r="B3" s="384">
        <f>'Rekapitulace 1'!B3</f>
        <v>0</v>
      </c>
      <c r="C3" s="384"/>
      <c r="D3" s="384"/>
    </row>
    <row r="4" spans="1:4" ht="18" x14ac:dyDescent="0.3">
      <c r="A4" s="77" t="s">
        <v>112</v>
      </c>
      <c r="B4" s="384">
        <f>'Rekapitulace 1'!B4</f>
        <v>0</v>
      </c>
      <c r="C4" s="384"/>
      <c r="D4" s="384"/>
    </row>
    <row r="5" spans="1:4" ht="18" x14ac:dyDescent="0.3">
      <c r="A5" s="77" t="s">
        <v>215</v>
      </c>
      <c r="B5" s="384">
        <f>'Rekapitulace 1'!B5</f>
        <v>0</v>
      </c>
      <c r="C5" s="384"/>
      <c r="D5" s="384"/>
    </row>
    <row r="6" spans="1:4" ht="18" x14ac:dyDescent="0.3">
      <c r="A6" s="77" t="s">
        <v>184</v>
      </c>
      <c r="B6" s="384">
        <f>'Rekapitulace 1'!B6</f>
        <v>0</v>
      </c>
      <c r="C6" s="384"/>
      <c r="D6" s="384"/>
    </row>
    <row r="7" spans="1:4" ht="18" x14ac:dyDescent="0.3">
      <c r="A7" s="77" t="s">
        <v>241</v>
      </c>
      <c r="B7" s="384">
        <f>'Rekapitulace 1'!B7</f>
        <v>0</v>
      </c>
      <c r="C7" s="384"/>
      <c r="D7" s="384"/>
    </row>
    <row r="8" spans="1:4" ht="18" x14ac:dyDescent="0.3">
      <c r="A8" s="77" t="s">
        <v>242</v>
      </c>
      <c r="B8" s="384">
        <f>'Rekapitulace 1'!B8</f>
        <v>0</v>
      </c>
      <c r="C8" s="384"/>
      <c r="D8" s="384"/>
    </row>
    <row r="9" spans="1:4" ht="31.95" customHeight="1" x14ac:dyDescent="0.3">
      <c r="A9" s="84"/>
      <c r="B9" s="85"/>
      <c r="C9" s="85"/>
      <c r="D9" s="85"/>
    </row>
    <row r="10" spans="1:4" x14ac:dyDescent="0.3">
      <c r="A10" s="84"/>
      <c r="B10" s="84"/>
      <c r="C10" s="84"/>
      <c r="D10" s="84"/>
    </row>
    <row r="11" spans="1:4" ht="15.6" x14ac:dyDescent="0.3">
      <c r="A11" s="382" t="s">
        <v>380</v>
      </c>
      <c r="B11" s="383"/>
      <c r="C11" s="84"/>
      <c r="D11" s="445"/>
    </row>
    <row r="12" spans="1:4" ht="15.6" x14ac:dyDescent="0.3">
      <c r="A12" s="382" t="s">
        <v>381</v>
      </c>
      <c r="B12" s="383"/>
      <c r="C12" s="84"/>
      <c r="D12" s="445"/>
    </row>
    <row r="13" spans="1:4" ht="15.6" x14ac:dyDescent="0.3">
      <c r="A13" s="382" t="s">
        <v>382</v>
      </c>
      <c r="B13" s="383"/>
      <c r="C13" s="84"/>
      <c r="D13" s="445"/>
    </row>
    <row r="14" spans="1:4" s="200" customFormat="1" ht="15.6" x14ac:dyDescent="0.3">
      <c r="A14" s="195" t="s">
        <v>414</v>
      </c>
      <c r="B14" s="196"/>
      <c r="C14" s="84"/>
      <c r="D14" s="445"/>
    </row>
    <row r="15" spans="1:4" s="266" customFormat="1" ht="15.6" x14ac:dyDescent="0.3">
      <c r="A15" s="276" t="s">
        <v>479</v>
      </c>
      <c r="B15" s="277"/>
      <c r="C15" s="84"/>
      <c r="D15" s="445"/>
    </row>
    <row r="16" spans="1:4" ht="15.6" x14ac:dyDescent="0.3">
      <c r="A16" s="382" t="s">
        <v>383</v>
      </c>
      <c r="B16" s="383"/>
      <c r="C16" s="84"/>
      <c r="D16" s="438">
        <f>'Smlouvy, zakázky a jiné potřeby'!K12</f>
        <v>0</v>
      </c>
    </row>
    <row r="17" spans="1:4" s="200" customFormat="1" ht="15.6" x14ac:dyDescent="0.3">
      <c r="A17" s="382" t="s">
        <v>416</v>
      </c>
      <c r="B17" s="383"/>
      <c r="C17" s="84"/>
      <c r="D17" s="438">
        <f>SUMIFS('Smlouvy, zakázky a jiné potřeby'!O18:O117,'Smlouvy, zakázky a jiné potřeby'!F18:F117,"ano")</f>
        <v>0</v>
      </c>
    </row>
    <row r="18" spans="1:4" s="200" customFormat="1" ht="15.6" x14ac:dyDescent="0.3">
      <c r="A18" s="382" t="s">
        <v>419</v>
      </c>
      <c r="B18" s="383"/>
      <c r="C18" s="84"/>
      <c r="D18" s="438">
        <f>Faktury!H10</f>
        <v>0</v>
      </c>
    </row>
    <row r="19" spans="1:4" s="200" customFormat="1" ht="15.6" x14ac:dyDescent="0.3">
      <c r="A19" s="382" t="s">
        <v>417</v>
      </c>
      <c r="B19" s="383"/>
      <c r="C19" s="84"/>
      <c r="D19" s="440" t="e">
        <f>D17/'Rekapitulace 1'!D10</f>
        <v>#DIV/0!</v>
      </c>
    </row>
    <row r="20" spans="1:4" s="200" customFormat="1" ht="15.75" x14ac:dyDescent="0.25">
      <c r="A20" s="382" t="s">
        <v>418</v>
      </c>
      <c r="B20" s="383"/>
      <c r="C20" s="84"/>
      <c r="D20" s="440" t="e">
        <f>D18/'Rekapitulace 1'!D10</f>
        <v>#DIV/0!</v>
      </c>
    </row>
    <row r="21" spans="1:4" ht="15" x14ac:dyDescent="0.25">
      <c r="A21" s="84"/>
      <c r="B21" s="84"/>
      <c r="C21" s="84"/>
      <c r="D21" s="84"/>
    </row>
    <row r="22" spans="1:4" ht="15.6" x14ac:dyDescent="0.3">
      <c r="A22" s="382" t="s">
        <v>384</v>
      </c>
      <c r="B22" s="383"/>
      <c r="C22" s="84"/>
      <c r="D22" s="354"/>
    </row>
    <row r="23" spans="1:4" ht="15.6" x14ac:dyDescent="0.3">
      <c r="A23" s="382" t="s">
        <v>421</v>
      </c>
      <c r="B23" s="383"/>
      <c r="C23" s="84"/>
      <c r="D23" s="354"/>
    </row>
    <row r="24" spans="1:4" ht="15.6" x14ac:dyDescent="0.3">
      <c r="A24" s="382" t="s">
        <v>385</v>
      </c>
      <c r="B24" s="383"/>
      <c r="C24" s="84"/>
      <c r="D24" s="353"/>
    </row>
    <row r="25" spans="1:4" ht="15" x14ac:dyDescent="0.25">
      <c r="A25" s="84"/>
      <c r="B25" s="84"/>
      <c r="C25" s="84"/>
      <c r="D25" s="84"/>
    </row>
    <row r="26" spans="1:4" ht="25.95" customHeight="1" x14ac:dyDescent="0.3">
      <c r="A26" s="382" t="s">
        <v>386</v>
      </c>
      <c r="B26" s="383"/>
      <c r="C26" s="390"/>
      <c r="D26" s="391"/>
    </row>
    <row r="27" spans="1:4" ht="26.4" customHeight="1" x14ac:dyDescent="0.3">
      <c r="A27" s="382" t="s">
        <v>387</v>
      </c>
      <c r="B27" s="383"/>
      <c r="C27" s="390"/>
      <c r="D27" s="391"/>
    </row>
    <row r="28" spans="1:4" s="200" customFormat="1" ht="26.4" customHeight="1" x14ac:dyDescent="0.3">
      <c r="A28" s="382" t="s">
        <v>413</v>
      </c>
      <c r="B28" s="383"/>
      <c r="C28" s="390"/>
      <c r="D28" s="391"/>
    </row>
    <row r="29" spans="1:4" ht="15.6" customHeight="1" x14ac:dyDescent="0.3">
      <c r="A29" s="382" t="s">
        <v>422</v>
      </c>
      <c r="B29" s="383"/>
      <c r="C29" s="388"/>
      <c r="D29" s="389"/>
    </row>
    <row r="30" spans="1:4" ht="15.6" customHeight="1" x14ac:dyDescent="0.3">
      <c r="A30" s="382" t="s">
        <v>423</v>
      </c>
      <c r="B30" s="383"/>
      <c r="C30" s="388"/>
      <c r="D30" s="389"/>
    </row>
    <row r="31" spans="1:4" s="200" customFormat="1" ht="15.6" customHeight="1" x14ac:dyDescent="0.3">
      <c r="A31" s="382" t="s">
        <v>424</v>
      </c>
      <c r="B31" s="383"/>
      <c r="C31" s="388"/>
      <c r="D31" s="389"/>
    </row>
    <row r="33" spans="1:1" x14ac:dyDescent="0.3">
      <c r="A33" s="121" t="s">
        <v>220</v>
      </c>
    </row>
  </sheetData>
  <sheetProtection password="E21E" sheet="1" objects="1" scenarios="1" autoFilter="0"/>
  <mergeCells count="31">
    <mergeCell ref="C26:D26"/>
    <mergeCell ref="C27:D27"/>
    <mergeCell ref="C28:D28"/>
    <mergeCell ref="C31:D31"/>
    <mergeCell ref="C29:D29"/>
    <mergeCell ref="C30:D30"/>
    <mergeCell ref="A17:B17"/>
    <mergeCell ref="A18:B18"/>
    <mergeCell ref="A19:B19"/>
    <mergeCell ref="A20:B20"/>
    <mergeCell ref="A22:B22"/>
    <mergeCell ref="A23:B23"/>
    <mergeCell ref="A31:B31"/>
    <mergeCell ref="A24:B24"/>
    <mergeCell ref="A26:B26"/>
    <mergeCell ref="A27:B27"/>
    <mergeCell ref="A28:B28"/>
    <mergeCell ref="A29:B29"/>
    <mergeCell ref="A30:B30"/>
    <mergeCell ref="A16:B16"/>
    <mergeCell ref="B1:D1"/>
    <mergeCell ref="B2:D2"/>
    <mergeCell ref="B3:D3"/>
    <mergeCell ref="B4:D4"/>
    <mergeCell ref="B5:D5"/>
    <mergeCell ref="B6:D6"/>
    <mergeCell ref="B7:D7"/>
    <mergeCell ref="B8:D8"/>
    <mergeCell ref="A11:B11"/>
    <mergeCell ref="A12:B12"/>
    <mergeCell ref="A13:B13"/>
  </mergeCells>
  <dataValidations count="3">
    <dataValidation type="list" allowBlank="1" showInputMessage="1" showErrorMessage="1" sqref="C26:D26">
      <formula1>Název_stavu_v_MS2014</formula1>
    </dataValidation>
    <dataValidation type="list" allowBlank="1" showInputMessage="1" showErrorMessage="1" sqref="C27:D27">
      <formula1>Proces_v_MS2014</formula1>
    </dataValidation>
    <dataValidation type="list" allowBlank="1" showInputMessage="1" showErrorMessage="1" sqref="C28:D28">
      <formula1>Stav</formula1>
    </dataValidation>
  </dataValidations>
  <pageMargins left="0.70866141732283472" right="0.70866141732283472" top="1.9685039370078741" bottom="0.78740157480314965" header="0.31496062992125984" footer="0.31496062992125984"/>
  <pageSetup paperSize="9" orientation="portrait" r:id="rId1"/>
  <headerFooter>
    <oddHeader>&amp;L&amp;G&amp;R&amp;G</oddHeader>
    <oddFooter>&amp;R&amp;D
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W117"/>
  <sheetViews>
    <sheetView zoomScale="80" zoomScaleNormal="80" workbookViewId="0">
      <pane xSplit="8" ySplit="17" topLeftCell="N18" activePane="bottomRight" state="frozen"/>
      <selection pane="topRight" activeCell="H1" sqref="H1"/>
      <selection pane="bottomLeft" activeCell="A16" sqref="A16"/>
      <selection pane="bottomRight" activeCell="P18" sqref="P18:V64"/>
    </sheetView>
  </sheetViews>
  <sheetFormatPr defaultColWidth="8.88671875" defaultRowHeight="14.4" x14ac:dyDescent="0.3"/>
  <cols>
    <col min="1" max="1" width="5.6640625" style="120" customWidth="1"/>
    <col min="2" max="2" width="5.6640625" style="78" customWidth="1"/>
    <col min="3" max="3" width="11.44140625" style="78" customWidth="1"/>
    <col min="4" max="4" width="15.44140625" style="120" customWidth="1"/>
    <col min="5" max="5" width="20" style="120" customWidth="1"/>
    <col min="6" max="6" width="13.6640625" style="200" customWidth="1"/>
    <col min="7" max="7" width="19.33203125" style="78" customWidth="1"/>
    <col min="8" max="8" width="19.6640625" style="120" customWidth="1"/>
    <col min="9" max="10" width="9.33203125" style="120" customWidth="1"/>
    <col min="11" max="15" width="16.33203125" style="79" customWidth="1"/>
    <col min="16" max="23" width="15.33203125" style="120" customWidth="1"/>
    <col min="24" max="16384" width="8.88671875" style="120"/>
  </cols>
  <sheetData>
    <row r="1" spans="1:23" ht="27.6" customHeight="1" x14ac:dyDescent="0.3">
      <c r="A1" s="98" t="s">
        <v>209</v>
      </c>
      <c r="B1" s="99"/>
      <c r="C1" s="100"/>
      <c r="D1" s="84"/>
      <c r="E1" s="84"/>
      <c r="F1" s="84"/>
      <c r="G1" s="100"/>
      <c r="H1" s="84"/>
      <c r="I1" s="84"/>
      <c r="J1" s="84"/>
      <c r="K1" s="101"/>
      <c r="L1" s="101"/>
      <c r="M1" s="101"/>
      <c r="N1" s="101"/>
      <c r="O1" s="106" t="s">
        <v>189</v>
      </c>
      <c r="P1" s="82">
        <v>2016</v>
      </c>
      <c r="Q1" s="82">
        <v>2017</v>
      </c>
      <c r="R1" s="82">
        <v>2018</v>
      </c>
      <c r="S1" s="82">
        <v>2019</v>
      </c>
      <c r="T1" s="82">
        <v>2020</v>
      </c>
      <c r="U1" s="82">
        <v>2021</v>
      </c>
      <c r="V1" s="82">
        <v>2022</v>
      </c>
      <c r="W1" s="82">
        <v>2023</v>
      </c>
    </row>
    <row r="2" spans="1:23" ht="18" x14ac:dyDescent="0.3">
      <c r="A2" s="84" t="s">
        <v>95</v>
      </c>
      <c r="B2" s="100"/>
      <c r="C2" s="100"/>
      <c r="D2" s="102">
        <f>'Rekapitulace 1'!B1</f>
        <v>0</v>
      </c>
      <c r="E2" s="102"/>
      <c r="F2" s="102"/>
      <c r="G2" s="103"/>
      <c r="H2" s="84"/>
      <c r="I2" s="84"/>
      <c r="J2" s="84"/>
      <c r="K2" s="272" t="s">
        <v>478</v>
      </c>
      <c r="L2" s="104"/>
      <c r="M2" s="104"/>
      <c r="N2" s="104">
        <f>'Rekapitulace 1'!D10</f>
        <v>0</v>
      </c>
      <c r="O2" s="107" t="str">
        <f>IF(N2=O12,"OK","opravte bilanci")</f>
        <v>OK</v>
      </c>
      <c r="P2" s="108">
        <f>'Potřeby RoPD'!D12</f>
        <v>0</v>
      </c>
      <c r="Q2" s="108">
        <f>'Potřeby RoPD'!E12</f>
        <v>0</v>
      </c>
      <c r="R2" s="108">
        <f>'Potřeby RoPD'!F12</f>
        <v>0</v>
      </c>
      <c r="S2" s="108">
        <f>'Potřeby RoPD'!G12</f>
        <v>0</v>
      </c>
      <c r="T2" s="108">
        <f>'Potřeby RoPD'!H12</f>
        <v>0</v>
      </c>
      <c r="U2" s="108">
        <f>'Potřeby RoPD'!I12</f>
        <v>0</v>
      </c>
      <c r="V2" s="108">
        <f>'Potřeby RoPD'!J12</f>
        <v>0</v>
      </c>
      <c r="W2" s="108">
        <f>'Potřeby RoPD'!K12</f>
        <v>0</v>
      </c>
    </row>
    <row r="3" spans="1:23" ht="18" customHeight="1" x14ac:dyDescent="0.3">
      <c r="A3" s="84" t="s">
        <v>0</v>
      </c>
      <c r="B3" s="100"/>
      <c r="C3" s="100"/>
      <c r="D3" s="398">
        <f>'Rekapitulace 1'!B2</f>
        <v>0</v>
      </c>
      <c r="E3" s="398"/>
      <c r="F3" s="398"/>
      <c r="G3" s="398"/>
      <c r="H3" s="398"/>
      <c r="I3" s="176"/>
      <c r="J3" s="176"/>
      <c r="K3" s="105">
        <f>K12+M12</f>
        <v>0</v>
      </c>
      <c r="L3" s="271"/>
      <c r="M3" s="273" t="str">
        <f>IF(K3&gt;'Zdroje RoPD'!F22,"Žádáte více než je v RoPD","OK")</f>
        <v>OK</v>
      </c>
      <c r="N3" s="271"/>
      <c r="O3" s="105"/>
      <c r="P3" s="84"/>
      <c r="Q3" s="84"/>
      <c r="R3" s="108"/>
      <c r="S3" s="108"/>
      <c r="T3" s="84"/>
      <c r="U3" s="84"/>
      <c r="V3" s="84"/>
      <c r="W3" s="84"/>
    </row>
    <row r="4" spans="1:23" ht="29.4" customHeight="1" x14ac:dyDescent="0.3">
      <c r="A4" s="399" t="s">
        <v>286</v>
      </c>
      <c r="B4" s="399"/>
      <c r="C4" s="399"/>
      <c r="D4" s="127"/>
      <c r="E4" s="131"/>
      <c r="F4" s="131"/>
      <c r="G4" s="109"/>
      <c r="H4" s="84"/>
      <c r="I4" s="84"/>
      <c r="J4" s="84"/>
      <c r="K4" s="101"/>
      <c r="L4" s="101"/>
      <c r="M4" s="101"/>
      <c r="N4" s="101"/>
      <c r="O4" s="101"/>
      <c r="P4" s="84"/>
      <c r="Q4" s="84"/>
      <c r="R4" s="84"/>
      <c r="S4" s="84"/>
      <c r="T4" s="84"/>
      <c r="U4" s="84"/>
      <c r="V4" s="84"/>
      <c r="W4" s="84"/>
    </row>
    <row r="5" spans="1:23" ht="41.4" x14ac:dyDescent="0.3">
      <c r="A5" s="84"/>
      <c r="B5" s="100"/>
      <c r="C5" s="100"/>
      <c r="D5" s="84"/>
      <c r="E5" s="84"/>
      <c r="F5" s="84"/>
      <c r="G5" s="100"/>
      <c r="H5" s="84"/>
      <c r="I5" s="84"/>
      <c r="J5" s="84"/>
      <c r="K5" s="132" t="s">
        <v>366</v>
      </c>
      <c r="L5" s="180" t="s">
        <v>365</v>
      </c>
      <c r="M5" s="82" t="s">
        <v>213</v>
      </c>
      <c r="N5" s="82" t="s">
        <v>214</v>
      </c>
      <c r="O5" s="82" t="s">
        <v>109</v>
      </c>
      <c r="P5" s="82">
        <v>2016</v>
      </c>
      <c r="Q5" s="82">
        <v>2017</v>
      </c>
      <c r="R5" s="82">
        <v>2018</v>
      </c>
      <c r="S5" s="82">
        <v>2019</v>
      </c>
      <c r="T5" s="82">
        <v>2020</v>
      </c>
      <c r="U5" s="82">
        <v>2021</v>
      </c>
      <c r="V5" s="82">
        <v>2022</v>
      </c>
      <c r="W5" s="82">
        <v>2023</v>
      </c>
    </row>
    <row r="6" spans="1:23" x14ac:dyDescent="0.3">
      <c r="A6" s="84"/>
      <c r="B6" s="100"/>
      <c r="C6" s="100"/>
      <c r="D6" s="84"/>
      <c r="E6" s="84"/>
      <c r="F6" s="84"/>
      <c r="G6" s="100"/>
      <c r="H6" s="392" t="s">
        <v>510</v>
      </c>
      <c r="I6" s="393"/>
      <c r="J6" s="394"/>
      <c r="K6" s="112">
        <f>SUMIF($A$18:$A$117,"I",K$18:K$117)</f>
        <v>0</v>
      </c>
      <c r="L6" s="186">
        <f>SUMIF($A$18:$A$117,"I",L$18:L$117)</f>
        <v>0</v>
      </c>
      <c r="M6" s="112">
        <f>SUMIF($A$18:$A$117,"I",M$18:M$117)</f>
        <v>0</v>
      </c>
      <c r="N6" s="112">
        <f>SUMIF($A$18:$A$117,"I",N$18:N$117)</f>
        <v>0</v>
      </c>
      <c r="O6" s="111">
        <f>SUM(P6:W6)</f>
        <v>0</v>
      </c>
      <c r="P6" s="112">
        <f>SUMIF($A$18:$A$117,"I",P$18:P$117)</f>
        <v>0</v>
      </c>
      <c r="Q6" s="112">
        <f t="shared" ref="Q6:W6" si="0">SUMIF($A$18:$A$117,"I",Q$18:Q$117)</f>
        <v>0</v>
      </c>
      <c r="R6" s="112">
        <f t="shared" si="0"/>
        <v>0</v>
      </c>
      <c r="S6" s="112">
        <f t="shared" si="0"/>
        <v>0</v>
      </c>
      <c r="T6" s="112">
        <f t="shared" si="0"/>
        <v>0</v>
      </c>
      <c r="U6" s="112">
        <f t="shared" si="0"/>
        <v>0</v>
      </c>
      <c r="V6" s="112">
        <f t="shared" si="0"/>
        <v>0</v>
      </c>
      <c r="W6" s="112">
        <f t="shared" si="0"/>
        <v>0</v>
      </c>
    </row>
    <row r="7" spans="1:23" x14ac:dyDescent="0.3">
      <c r="A7" s="131" t="s">
        <v>247</v>
      </c>
      <c r="B7" s="100"/>
      <c r="C7" s="100"/>
      <c r="D7" s="84"/>
      <c r="E7" s="84"/>
      <c r="F7" s="84"/>
      <c r="G7" s="100"/>
      <c r="H7" s="392" t="s">
        <v>509</v>
      </c>
      <c r="I7" s="393"/>
      <c r="J7" s="394"/>
      <c r="K7" s="112">
        <f>SUMIF($A$18:$A$117,"N",K$18:K$117)</f>
        <v>0</v>
      </c>
      <c r="L7" s="186">
        <f>SUMIF($A$18:$A$117,"N",L$18:L$117)</f>
        <v>0</v>
      </c>
      <c r="M7" s="112">
        <f>SUMIF($A$18:$A$117,"N",M$18:M$117)</f>
        <v>0</v>
      </c>
      <c r="N7" s="112">
        <f>SUMIF($A$18:$A$117,"N",N$18:N$117)</f>
        <v>0</v>
      </c>
      <c r="O7" s="111">
        <f>SUM(P7:W7)</f>
        <v>0</v>
      </c>
      <c r="P7" s="112">
        <f>SUMIF($A$18:$A$117,"N",P$18:P$117)</f>
        <v>0</v>
      </c>
      <c r="Q7" s="112">
        <f t="shared" ref="Q7:W7" si="1">SUMIF($A$18:$A$117,"N",Q$18:Q$117)</f>
        <v>0</v>
      </c>
      <c r="R7" s="112">
        <f t="shared" si="1"/>
        <v>0</v>
      </c>
      <c r="S7" s="112">
        <f t="shared" si="1"/>
        <v>0</v>
      </c>
      <c r="T7" s="112">
        <f t="shared" si="1"/>
        <v>0</v>
      </c>
      <c r="U7" s="112">
        <f t="shared" si="1"/>
        <v>0</v>
      </c>
      <c r="V7" s="112">
        <f t="shared" si="1"/>
        <v>0</v>
      </c>
      <c r="W7" s="112">
        <f t="shared" si="1"/>
        <v>0</v>
      </c>
    </row>
    <row r="8" spans="1:23" x14ac:dyDescent="0.3">
      <c r="A8" s="131" t="s">
        <v>287</v>
      </c>
      <c r="B8" s="100"/>
      <c r="C8" s="100"/>
      <c r="D8" s="84"/>
      <c r="E8" s="84"/>
      <c r="F8" s="84"/>
      <c r="G8" s="100"/>
      <c r="H8" s="392" t="s">
        <v>201</v>
      </c>
      <c r="I8" s="393"/>
      <c r="J8" s="394"/>
      <c r="K8" s="112">
        <f>SUMIF($A$18:$A$117,"VZ-I",K$18:K$117)</f>
        <v>0</v>
      </c>
      <c r="L8" s="186">
        <f>SUMIF($A$18:$A$117,"VZ-I",L$18:L$117)</f>
        <v>0</v>
      </c>
      <c r="M8" s="112">
        <f>SUMIF($A$18:$A$117,"VZ-I",M$18:M$117)</f>
        <v>0</v>
      </c>
      <c r="N8" s="112">
        <f>SUMIF($A$18:$A$117,"VZ-I",N$18:N$117)</f>
        <v>0</v>
      </c>
      <c r="O8" s="111">
        <f>SUM(P8:W8)</f>
        <v>0</v>
      </c>
      <c r="P8" s="112">
        <f>SUMIF($A$18:$A$117,"VZ-I",P$18:P$117)</f>
        <v>0</v>
      </c>
      <c r="Q8" s="112">
        <f>SUMIF($A$18:$A$117,"VZ-I",Q$18:Q$117)</f>
        <v>0</v>
      </c>
      <c r="R8" s="186">
        <f t="shared" ref="R8:W8" si="2">SUMIF($A$18:$A$117,"VZ-I",R$18:R$117)</f>
        <v>0</v>
      </c>
      <c r="S8" s="186">
        <f t="shared" si="2"/>
        <v>0</v>
      </c>
      <c r="T8" s="186">
        <f t="shared" si="2"/>
        <v>0</v>
      </c>
      <c r="U8" s="186">
        <f t="shared" si="2"/>
        <v>0</v>
      </c>
      <c r="V8" s="186">
        <f t="shared" si="2"/>
        <v>0</v>
      </c>
      <c r="W8" s="186">
        <f t="shared" si="2"/>
        <v>0</v>
      </c>
    </row>
    <row r="9" spans="1:23" x14ac:dyDescent="0.3">
      <c r="A9" s="131" t="s">
        <v>499</v>
      </c>
      <c r="B9" s="100"/>
      <c r="C9" s="100"/>
      <c r="D9" s="84"/>
      <c r="E9" s="84"/>
      <c r="F9" s="84"/>
      <c r="G9" s="100"/>
      <c r="H9" s="392" t="s">
        <v>202</v>
      </c>
      <c r="I9" s="393"/>
      <c r="J9" s="394"/>
      <c r="K9" s="112">
        <f>SUMIF($A$18:$A$117,"VZ-N",K$18:K$117)</f>
        <v>0</v>
      </c>
      <c r="L9" s="186">
        <f>SUMIF($A$18:$A$117,"VZ-N",L$18:L$117)</f>
        <v>0</v>
      </c>
      <c r="M9" s="112">
        <f>SUMIF($A$18:$A$117,"VZ-N",M$18:M$117)</f>
        <v>0</v>
      </c>
      <c r="N9" s="112">
        <f>SUMIF($A$18:$A$117,"VZ-N",N$18:N$117)</f>
        <v>0</v>
      </c>
      <c r="O9" s="111">
        <f>SUM(P9:W9)</f>
        <v>0</v>
      </c>
      <c r="P9" s="112">
        <f>SUMIF($A$18:$A$117,"VZ-N",P$18:P$117)</f>
        <v>0</v>
      </c>
      <c r="Q9" s="112">
        <f>SUMIF($A$18:$A$117,"VZ-N",Q$18:Q$117)</f>
        <v>0</v>
      </c>
      <c r="R9" s="186">
        <f t="shared" ref="R9:W9" si="3">SUMIF($A$18:$A$117,"VZ-N",R$18:R$117)</f>
        <v>0</v>
      </c>
      <c r="S9" s="186">
        <f t="shared" si="3"/>
        <v>0</v>
      </c>
      <c r="T9" s="186">
        <f t="shared" si="3"/>
        <v>0</v>
      </c>
      <c r="U9" s="186">
        <f t="shared" si="3"/>
        <v>0</v>
      </c>
      <c r="V9" s="186">
        <f t="shared" si="3"/>
        <v>0</v>
      </c>
      <c r="W9" s="186">
        <f t="shared" si="3"/>
        <v>0</v>
      </c>
    </row>
    <row r="10" spans="1:23" s="266" customFormat="1" x14ac:dyDescent="0.3">
      <c r="A10" s="131" t="s">
        <v>288</v>
      </c>
      <c r="B10" s="100"/>
      <c r="C10" s="100"/>
      <c r="D10" s="84"/>
      <c r="E10" s="84"/>
      <c r="F10" s="84"/>
      <c r="G10" s="100"/>
      <c r="H10" s="392" t="s">
        <v>500</v>
      </c>
      <c r="I10" s="393"/>
      <c r="J10" s="394"/>
      <c r="K10" s="316">
        <f>SUMIF($A$18:$A$117,"ZZ-I",K$18:K$117)</f>
        <v>0</v>
      </c>
      <c r="L10" s="316">
        <f t="shared" ref="L10:N10" si="4">SUMIF($A$18:$A$117,"ZZ-I",L$18:L$117)</f>
        <v>0</v>
      </c>
      <c r="M10" s="316">
        <f t="shared" si="4"/>
        <v>0</v>
      </c>
      <c r="N10" s="316">
        <f t="shared" si="4"/>
        <v>0</v>
      </c>
      <c r="O10" s="111">
        <f t="shared" ref="O10:O11" si="5">SUM(P10:W10)</f>
        <v>0</v>
      </c>
      <c r="P10" s="316">
        <f>SUMIF($A$18:$A$117,"ZZ-I",P$18:P$117)</f>
        <v>0</v>
      </c>
      <c r="Q10" s="316">
        <f t="shared" ref="Q10:W10" si="6">SUMIF($A$18:$A$117,"ZZ-I",Q$18:Q$117)</f>
        <v>0</v>
      </c>
      <c r="R10" s="316">
        <f t="shared" si="6"/>
        <v>0</v>
      </c>
      <c r="S10" s="316">
        <f t="shared" si="6"/>
        <v>0</v>
      </c>
      <c r="T10" s="316">
        <f t="shared" si="6"/>
        <v>0</v>
      </c>
      <c r="U10" s="316">
        <f t="shared" si="6"/>
        <v>0</v>
      </c>
      <c r="V10" s="316">
        <f t="shared" si="6"/>
        <v>0</v>
      </c>
      <c r="W10" s="316">
        <f t="shared" si="6"/>
        <v>0</v>
      </c>
    </row>
    <row r="11" spans="1:23" s="266" customFormat="1" x14ac:dyDescent="0.3">
      <c r="A11" s="131" t="s">
        <v>284</v>
      </c>
      <c r="B11" s="100"/>
      <c r="C11" s="100"/>
      <c r="D11" s="84"/>
      <c r="E11" s="84"/>
      <c r="F11" s="84"/>
      <c r="G11" s="100"/>
      <c r="H11" s="392" t="s">
        <v>501</v>
      </c>
      <c r="I11" s="393"/>
      <c r="J11" s="394"/>
      <c r="K11" s="316">
        <f>SUMIF($A$18:$A$117,"ZZ-N",K$18:K$117)</f>
        <v>0</v>
      </c>
      <c r="L11" s="316">
        <f t="shared" ref="L11:N11" si="7">SUMIF($A$18:$A$117,"ZZ-N",L$18:L$117)</f>
        <v>0</v>
      </c>
      <c r="M11" s="316">
        <f t="shared" si="7"/>
        <v>0</v>
      </c>
      <c r="N11" s="316">
        <f t="shared" si="7"/>
        <v>0</v>
      </c>
      <c r="O11" s="111">
        <f t="shared" si="5"/>
        <v>0</v>
      </c>
      <c r="P11" s="316">
        <f>SUMIF($A$18:$A$117,"ZZ-N",P$18:P$117)</f>
        <v>0</v>
      </c>
      <c r="Q11" s="316">
        <f t="shared" ref="Q11:W11" si="8">SUMIF($A$18:$A$117,"ZZ-N",Q$18:Q$117)</f>
        <v>0</v>
      </c>
      <c r="R11" s="316">
        <f t="shared" si="8"/>
        <v>0</v>
      </c>
      <c r="S11" s="316">
        <f t="shared" si="8"/>
        <v>0</v>
      </c>
      <c r="T11" s="316">
        <f t="shared" si="8"/>
        <v>0</v>
      </c>
      <c r="U11" s="316">
        <f t="shared" si="8"/>
        <v>0</v>
      </c>
      <c r="V11" s="316">
        <f t="shared" si="8"/>
        <v>0</v>
      </c>
      <c r="W11" s="316">
        <f t="shared" si="8"/>
        <v>0</v>
      </c>
    </row>
    <row r="12" spans="1:23" x14ac:dyDescent="0.3">
      <c r="A12" s="131" t="s">
        <v>285</v>
      </c>
      <c r="B12" s="100"/>
      <c r="C12" s="100"/>
      <c r="D12" s="101"/>
      <c r="E12" s="101"/>
      <c r="F12" s="101"/>
      <c r="G12" s="109"/>
      <c r="H12" s="395" t="s">
        <v>109</v>
      </c>
      <c r="I12" s="396"/>
      <c r="J12" s="397"/>
      <c r="K12" s="111">
        <f>SUM(K6:K11)</f>
        <v>0</v>
      </c>
      <c r="L12" s="111">
        <f t="shared" ref="L12:W12" si="9">SUM(L6:L11)</f>
        <v>0</v>
      </c>
      <c r="M12" s="111">
        <f t="shared" si="9"/>
        <v>0</v>
      </c>
      <c r="N12" s="111">
        <f t="shared" si="9"/>
        <v>0</v>
      </c>
      <c r="O12" s="111">
        <f t="shared" si="9"/>
        <v>0</v>
      </c>
      <c r="P12" s="111">
        <f t="shared" si="9"/>
        <v>0</v>
      </c>
      <c r="Q12" s="111">
        <f t="shared" si="9"/>
        <v>0</v>
      </c>
      <c r="R12" s="111">
        <f t="shared" si="9"/>
        <v>0</v>
      </c>
      <c r="S12" s="111">
        <f t="shared" si="9"/>
        <v>0</v>
      </c>
      <c r="T12" s="111">
        <f t="shared" si="9"/>
        <v>0</v>
      </c>
      <c r="U12" s="111">
        <f t="shared" si="9"/>
        <v>0</v>
      </c>
      <c r="V12" s="111">
        <f t="shared" si="9"/>
        <v>0</v>
      </c>
      <c r="W12" s="111">
        <f t="shared" si="9"/>
        <v>0</v>
      </c>
    </row>
    <row r="13" spans="1:23" x14ac:dyDescent="0.3">
      <c r="A13" s="131"/>
      <c r="B13" s="100"/>
      <c r="C13" s="100"/>
      <c r="D13" s="84"/>
      <c r="E13" s="84"/>
      <c r="F13" s="84"/>
      <c r="G13" s="100"/>
      <c r="H13" s="84"/>
      <c r="I13" s="84"/>
      <c r="J13" s="84"/>
      <c r="K13" s="101"/>
      <c r="L13" s="101"/>
      <c r="M13" s="101"/>
      <c r="N13" s="101"/>
      <c r="O13" s="101"/>
      <c r="P13" s="84"/>
      <c r="Q13" s="84"/>
      <c r="R13" s="84"/>
      <c r="S13" s="84"/>
      <c r="T13" s="84"/>
      <c r="U13" s="84"/>
      <c r="V13" s="84"/>
      <c r="W13" s="84"/>
    </row>
    <row r="14" spans="1:23" x14ac:dyDescent="0.3">
      <c r="A14" s="131"/>
      <c r="B14" s="100"/>
      <c r="C14" s="100"/>
      <c r="D14" s="101"/>
      <c r="E14" s="101"/>
      <c r="F14" s="101"/>
      <c r="G14" s="109"/>
      <c r="H14" s="395" t="s">
        <v>204</v>
      </c>
      <c r="I14" s="396"/>
      <c r="J14" s="397"/>
      <c r="K14" s="122">
        <f>SUBTOTAL(9,K18:K117)</f>
        <v>0</v>
      </c>
      <c r="L14" s="122">
        <f>SUBTOTAL(9,L18:L117)</f>
        <v>0</v>
      </c>
      <c r="M14" s="122">
        <f t="shared" ref="M14:W14" si="10">SUBTOTAL(9,M18:M117)</f>
        <v>0</v>
      </c>
      <c r="N14" s="122">
        <f t="shared" si="10"/>
        <v>0</v>
      </c>
      <c r="O14" s="122">
        <f t="shared" si="10"/>
        <v>0</v>
      </c>
      <c r="P14" s="122">
        <f t="shared" si="10"/>
        <v>0</v>
      </c>
      <c r="Q14" s="122">
        <f t="shared" si="10"/>
        <v>0</v>
      </c>
      <c r="R14" s="122">
        <f t="shared" si="10"/>
        <v>0</v>
      </c>
      <c r="S14" s="122">
        <f t="shared" si="10"/>
        <v>0</v>
      </c>
      <c r="T14" s="122">
        <f t="shared" si="10"/>
        <v>0</v>
      </c>
      <c r="U14" s="122">
        <f t="shared" si="10"/>
        <v>0</v>
      </c>
      <c r="V14" s="122">
        <f t="shared" si="10"/>
        <v>0</v>
      </c>
      <c r="W14" s="122">
        <f t="shared" si="10"/>
        <v>0</v>
      </c>
    </row>
    <row r="15" spans="1:23" x14ac:dyDescent="0.3">
      <c r="A15" s="84"/>
      <c r="B15" s="100"/>
      <c r="C15" s="100"/>
      <c r="D15" s="84"/>
      <c r="E15" s="84"/>
      <c r="F15" s="84"/>
      <c r="G15" s="100"/>
      <c r="H15" s="84"/>
      <c r="I15" s="84"/>
      <c r="J15" s="84"/>
      <c r="K15" s="101"/>
      <c r="L15" s="101"/>
      <c r="M15" s="101"/>
      <c r="N15" s="101"/>
      <c r="O15" s="101"/>
      <c r="P15" s="84"/>
      <c r="Q15" s="84"/>
      <c r="R15" s="84"/>
      <c r="S15" s="84"/>
      <c r="T15" s="84"/>
      <c r="U15" s="84"/>
      <c r="V15" s="84"/>
      <c r="W15" s="84"/>
    </row>
    <row r="16" spans="1:23" x14ac:dyDescent="0.3">
      <c r="A16" s="84"/>
      <c r="B16" s="100"/>
      <c r="C16" s="100"/>
      <c r="D16" s="84"/>
      <c r="E16" s="84"/>
      <c r="F16" s="84"/>
      <c r="G16" s="100"/>
      <c r="H16" s="84"/>
      <c r="I16" s="84"/>
      <c r="J16" s="84"/>
      <c r="K16" s="101"/>
      <c r="L16" s="101"/>
      <c r="M16" s="101"/>
      <c r="N16" s="101"/>
      <c r="O16" s="101"/>
      <c r="P16" s="84"/>
      <c r="Q16" s="84"/>
      <c r="R16" s="84"/>
      <c r="S16" s="84"/>
      <c r="T16" s="84"/>
      <c r="U16" s="84"/>
      <c r="V16" s="84"/>
      <c r="W16" s="84"/>
    </row>
    <row r="17" spans="1:23" s="78" customFormat="1" ht="43.2" x14ac:dyDescent="0.3">
      <c r="A17" s="142" t="s">
        <v>104</v>
      </c>
      <c r="B17" s="142" t="s">
        <v>210</v>
      </c>
      <c r="C17" s="142" t="s">
        <v>248</v>
      </c>
      <c r="D17" s="142" t="s">
        <v>211</v>
      </c>
      <c r="E17" s="142" t="s">
        <v>212</v>
      </c>
      <c r="F17" s="199" t="s">
        <v>426</v>
      </c>
      <c r="G17" s="142" t="s">
        <v>244</v>
      </c>
      <c r="H17" s="201" t="s">
        <v>434</v>
      </c>
      <c r="I17" s="72" t="s">
        <v>370</v>
      </c>
      <c r="J17" s="72" t="s">
        <v>371</v>
      </c>
      <c r="K17" s="180" t="s">
        <v>366</v>
      </c>
      <c r="L17" s="180" t="s">
        <v>365</v>
      </c>
      <c r="M17" s="82" t="s">
        <v>213</v>
      </c>
      <c r="N17" s="82" t="s">
        <v>214</v>
      </c>
      <c r="O17" s="82" t="s">
        <v>109</v>
      </c>
      <c r="P17" s="82">
        <v>2016</v>
      </c>
      <c r="Q17" s="82">
        <v>2017</v>
      </c>
      <c r="R17" s="82">
        <v>2018</v>
      </c>
      <c r="S17" s="82">
        <v>2019</v>
      </c>
      <c r="T17" s="82">
        <v>2020</v>
      </c>
      <c r="U17" s="82">
        <v>2021</v>
      </c>
      <c r="V17" s="82">
        <v>2022</v>
      </c>
      <c r="W17" s="82">
        <v>2023</v>
      </c>
    </row>
    <row r="18" spans="1:23" x14ac:dyDescent="0.3">
      <c r="A18" s="456"/>
      <c r="B18" s="143" t="s">
        <v>249</v>
      </c>
      <c r="C18" s="460"/>
      <c r="D18" s="462"/>
      <c r="E18" s="462"/>
      <c r="F18" s="457"/>
      <c r="G18" s="460"/>
      <c r="H18" s="458"/>
      <c r="I18" s="183" t="e">
        <f>(K18+M18)/O18</f>
        <v>#DIV/0!</v>
      </c>
      <c r="J18" s="183" t="e">
        <f>Faktury!H16/'Smlouvy, zakázky a jiné potřeby'!O18</f>
        <v>#DIV/0!</v>
      </c>
      <c r="K18" s="465"/>
      <c r="L18" s="465"/>
      <c r="M18" s="465"/>
      <c r="N18" s="110">
        <f>O18-K18-M18</f>
        <v>0</v>
      </c>
      <c r="O18" s="111">
        <f>SUM(P18:W18)</f>
        <v>0</v>
      </c>
      <c r="P18" s="466"/>
      <c r="Q18" s="466"/>
      <c r="R18" s="466"/>
      <c r="S18" s="466"/>
      <c r="T18" s="466"/>
      <c r="U18" s="466"/>
      <c r="V18" s="466"/>
      <c r="W18" s="466"/>
    </row>
    <row r="19" spans="1:23" x14ac:dyDescent="0.3">
      <c r="A19" s="455"/>
      <c r="B19" s="130" t="s">
        <v>250</v>
      </c>
      <c r="C19" s="460"/>
      <c r="D19" s="462"/>
      <c r="E19" s="462"/>
      <c r="F19" s="457"/>
      <c r="G19" s="460"/>
      <c r="H19" s="458"/>
      <c r="I19" s="183" t="e">
        <f t="shared" ref="I19:I82" si="11">(K19+M19)/O19</f>
        <v>#DIV/0!</v>
      </c>
      <c r="J19" s="183" t="e">
        <f>Faktury!H17/'Smlouvy, zakázky a jiné potřeby'!O19</f>
        <v>#DIV/0!</v>
      </c>
      <c r="K19" s="465"/>
      <c r="L19" s="465"/>
      <c r="M19" s="465"/>
      <c r="N19" s="110">
        <f t="shared" ref="N19:N82" si="12">O19-K19-M19</f>
        <v>0</v>
      </c>
      <c r="O19" s="111">
        <f>SUM(P19:W19)</f>
        <v>0</v>
      </c>
      <c r="P19" s="466"/>
      <c r="Q19" s="466"/>
      <c r="R19" s="466"/>
      <c r="S19" s="466"/>
      <c r="T19" s="466"/>
      <c r="U19" s="466"/>
      <c r="V19" s="466"/>
      <c r="W19" s="466"/>
    </row>
    <row r="20" spans="1:23" x14ac:dyDescent="0.3">
      <c r="A20" s="455"/>
      <c r="B20" s="130" t="s">
        <v>251</v>
      </c>
      <c r="C20" s="457"/>
      <c r="D20" s="458"/>
      <c r="E20" s="458"/>
      <c r="F20" s="457"/>
      <c r="G20" s="460"/>
      <c r="H20" s="458"/>
      <c r="I20" s="183" t="e">
        <f t="shared" si="11"/>
        <v>#DIV/0!</v>
      </c>
      <c r="J20" s="183" t="e">
        <f>Faktury!H18/'Smlouvy, zakázky a jiné potřeby'!O20</f>
        <v>#DIV/0!</v>
      </c>
      <c r="K20" s="465"/>
      <c r="L20" s="465"/>
      <c r="M20" s="465"/>
      <c r="N20" s="110">
        <f t="shared" si="12"/>
        <v>0</v>
      </c>
      <c r="O20" s="111">
        <f>SUM(P20:W20)</f>
        <v>0</v>
      </c>
      <c r="P20" s="466"/>
      <c r="Q20" s="466"/>
      <c r="R20" s="466"/>
      <c r="S20" s="466"/>
      <c r="T20" s="466"/>
      <c r="U20" s="466"/>
      <c r="V20" s="466"/>
      <c r="W20" s="466"/>
    </row>
    <row r="21" spans="1:23" x14ac:dyDescent="0.3">
      <c r="A21" s="455"/>
      <c r="B21" s="130" t="s">
        <v>252</v>
      </c>
      <c r="C21" s="457"/>
      <c r="D21" s="458"/>
      <c r="E21" s="458"/>
      <c r="F21" s="457"/>
      <c r="G21" s="457"/>
      <c r="H21" s="458"/>
      <c r="I21" s="183" t="e">
        <f t="shared" si="11"/>
        <v>#DIV/0!</v>
      </c>
      <c r="J21" s="183" t="e">
        <f>Faktury!H19/'Smlouvy, zakázky a jiné potřeby'!O21</f>
        <v>#DIV/0!</v>
      </c>
      <c r="K21" s="465"/>
      <c r="L21" s="465"/>
      <c r="M21" s="465"/>
      <c r="N21" s="110">
        <f t="shared" si="12"/>
        <v>0</v>
      </c>
      <c r="O21" s="111">
        <f t="shared" ref="O21:O84" si="13">SUM(P21:W21)</f>
        <v>0</v>
      </c>
      <c r="P21" s="466"/>
      <c r="Q21" s="466"/>
      <c r="R21" s="466"/>
      <c r="S21" s="466"/>
      <c r="T21" s="466"/>
      <c r="U21" s="466"/>
      <c r="V21" s="466"/>
      <c r="W21" s="466"/>
    </row>
    <row r="22" spans="1:23" x14ac:dyDescent="0.3">
      <c r="A22" s="455"/>
      <c r="B22" s="130" t="s">
        <v>253</v>
      </c>
      <c r="C22" s="457"/>
      <c r="D22" s="458"/>
      <c r="E22" s="458"/>
      <c r="F22" s="457"/>
      <c r="G22" s="457"/>
      <c r="H22" s="458"/>
      <c r="I22" s="183" t="e">
        <f t="shared" si="11"/>
        <v>#DIV/0!</v>
      </c>
      <c r="J22" s="183" t="e">
        <f>Faktury!H20/'Smlouvy, zakázky a jiné potřeby'!O22</f>
        <v>#DIV/0!</v>
      </c>
      <c r="K22" s="465"/>
      <c r="L22" s="465"/>
      <c r="M22" s="465"/>
      <c r="N22" s="110">
        <f t="shared" si="12"/>
        <v>0</v>
      </c>
      <c r="O22" s="111">
        <f t="shared" si="13"/>
        <v>0</v>
      </c>
      <c r="P22" s="466"/>
      <c r="Q22" s="466"/>
      <c r="R22" s="466"/>
      <c r="S22" s="466"/>
      <c r="T22" s="466"/>
      <c r="U22" s="466"/>
      <c r="V22" s="466"/>
      <c r="W22" s="466"/>
    </row>
    <row r="23" spans="1:23" x14ac:dyDescent="0.3">
      <c r="A23" s="455"/>
      <c r="B23" s="130" t="s">
        <v>254</v>
      </c>
      <c r="C23" s="457"/>
      <c r="D23" s="458"/>
      <c r="E23" s="458"/>
      <c r="F23" s="457"/>
      <c r="G23" s="457"/>
      <c r="H23" s="458"/>
      <c r="I23" s="183" t="e">
        <f t="shared" si="11"/>
        <v>#DIV/0!</v>
      </c>
      <c r="J23" s="183" t="e">
        <f>Faktury!H21/'Smlouvy, zakázky a jiné potřeby'!O23</f>
        <v>#DIV/0!</v>
      </c>
      <c r="K23" s="465"/>
      <c r="L23" s="465"/>
      <c r="M23" s="465"/>
      <c r="N23" s="110">
        <f t="shared" si="12"/>
        <v>0</v>
      </c>
      <c r="O23" s="111">
        <f t="shared" si="13"/>
        <v>0</v>
      </c>
      <c r="P23" s="466"/>
      <c r="Q23" s="466"/>
      <c r="R23" s="466"/>
      <c r="S23" s="466"/>
      <c r="T23" s="466"/>
      <c r="U23" s="466"/>
      <c r="V23" s="466"/>
      <c r="W23" s="466"/>
    </row>
    <row r="24" spans="1:23" x14ac:dyDescent="0.3">
      <c r="A24" s="455"/>
      <c r="B24" s="130" t="s">
        <v>255</v>
      </c>
      <c r="C24" s="457"/>
      <c r="D24" s="458"/>
      <c r="E24" s="458"/>
      <c r="F24" s="457"/>
      <c r="G24" s="457"/>
      <c r="H24" s="458"/>
      <c r="I24" s="183" t="e">
        <f t="shared" si="11"/>
        <v>#DIV/0!</v>
      </c>
      <c r="J24" s="183" t="e">
        <f>Faktury!H22/'Smlouvy, zakázky a jiné potřeby'!O24</f>
        <v>#DIV/0!</v>
      </c>
      <c r="K24" s="465"/>
      <c r="L24" s="465"/>
      <c r="M24" s="465"/>
      <c r="N24" s="110">
        <f t="shared" si="12"/>
        <v>0</v>
      </c>
      <c r="O24" s="111">
        <f t="shared" si="13"/>
        <v>0</v>
      </c>
      <c r="P24" s="466"/>
      <c r="Q24" s="466"/>
      <c r="R24" s="466"/>
      <c r="S24" s="466"/>
      <c r="T24" s="466"/>
      <c r="U24" s="466"/>
      <c r="V24" s="466"/>
      <c r="W24" s="466"/>
    </row>
    <row r="25" spans="1:23" x14ac:dyDescent="0.3">
      <c r="A25" s="455"/>
      <c r="B25" s="130" t="s">
        <v>256</v>
      </c>
      <c r="C25" s="457"/>
      <c r="D25" s="458"/>
      <c r="E25" s="458"/>
      <c r="F25" s="457"/>
      <c r="G25" s="457"/>
      <c r="H25" s="458"/>
      <c r="I25" s="183" t="e">
        <f t="shared" si="11"/>
        <v>#DIV/0!</v>
      </c>
      <c r="J25" s="183" t="e">
        <f>Faktury!H23/'Smlouvy, zakázky a jiné potřeby'!O25</f>
        <v>#DIV/0!</v>
      </c>
      <c r="K25" s="465"/>
      <c r="L25" s="465"/>
      <c r="M25" s="465"/>
      <c r="N25" s="110">
        <f t="shared" si="12"/>
        <v>0</v>
      </c>
      <c r="O25" s="111">
        <f t="shared" si="13"/>
        <v>0</v>
      </c>
      <c r="P25" s="466"/>
      <c r="Q25" s="466"/>
      <c r="R25" s="466"/>
      <c r="S25" s="466"/>
      <c r="T25" s="466"/>
      <c r="U25" s="466"/>
      <c r="V25" s="466"/>
      <c r="W25" s="466"/>
    </row>
    <row r="26" spans="1:23" ht="20.399999999999999" customHeight="1" x14ac:dyDescent="0.3">
      <c r="A26" s="455"/>
      <c r="B26" s="130" t="s">
        <v>257</v>
      </c>
      <c r="C26" s="457"/>
      <c r="D26" s="458"/>
      <c r="E26" s="458"/>
      <c r="F26" s="457"/>
      <c r="G26" s="457"/>
      <c r="H26" s="458"/>
      <c r="I26" s="183" t="e">
        <f t="shared" si="11"/>
        <v>#DIV/0!</v>
      </c>
      <c r="J26" s="183" t="e">
        <f>Faktury!H24/'Smlouvy, zakázky a jiné potřeby'!O26</f>
        <v>#DIV/0!</v>
      </c>
      <c r="K26" s="465"/>
      <c r="L26" s="465"/>
      <c r="M26" s="465"/>
      <c r="N26" s="110">
        <f t="shared" si="12"/>
        <v>0</v>
      </c>
      <c r="O26" s="111">
        <f t="shared" si="13"/>
        <v>0</v>
      </c>
      <c r="P26" s="466"/>
      <c r="Q26" s="466"/>
      <c r="R26" s="466"/>
      <c r="S26" s="466"/>
      <c r="T26" s="466"/>
      <c r="U26" s="466"/>
      <c r="V26" s="466"/>
      <c r="W26" s="466"/>
    </row>
    <row r="27" spans="1:23" x14ac:dyDescent="0.3">
      <c r="A27" s="455"/>
      <c r="B27" s="130" t="s">
        <v>258</v>
      </c>
      <c r="C27" s="460"/>
      <c r="D27" s="462"/>
      <c r="E27" s="462"/>
      <c r="F27" s="457"/>
      <c r="G27" s="463"/>
      <c r="H27" s="458"/>
      <c r="I27" s="183" t="e">
        <f t="shared" si="11"/>
        <v>#DIV/0!</v>
      </c>
      <c r="J27" s="183" t="e">
        <f>Faktury!H25/'Smlouvy, zakázky a jiné potřeby'!O27</f>
        <v>#DIV/0!</v>
      </c>
      <c r="K27" s="465"/>
      <c r="L27" s="465"/>
      <c r="M27" s="465"/>
      <c r="N27" s="110">
        <f t="shared" si="12"/>
        <v>0</v>
      </c>
      <c r="O27" s="111">
        <f t="shared" si="13"/>
        <v>0</v>
      </c>
      <c r="P27" s="466"/>
      <c r="Q27" s="466"/>
      <c r="R27" s="466"/>
      <c r="S27" s="466"/>
      <c r="T27" s="466"/>
      <c r="U27" s="466"/>
      <c r="V27" s="466"/>
      <c r="W27" s="466"/>
    </row>
    <row r="28" spans="1:23" x14ac:dyDescent="0.3">
      <c r="A28" s="455"/>
      <c r="B28" s="130" t="s">
        <v>259</v>
      </c>
      <c r="C28" s="460"/>
      <c r="D28" s="462"/>
      <c r="E28" s="462"/>
      <c r="F28" s="457"/>
      <c r="G28" s="464"/>
      <c r="H28" s="458"/>
      <c r="I28" s="183" t="e">
        <f t="shared" si="11"/>
        <v>#DIV/0!</v>
      </c>
      <c r="J28" s="183" t="e">
        <f>Faktury!H26/'Smlouvy, zakázky a jiné potřeby'!O28</f>
        <v>#DIV/0!</v>
      </c>
      <c r="K28" s="465"/>
      <c r="L28" s="465"/>
      <c r="M28" s="465"/>
      <c r="N28" s="110">
        <f t="shared" si="12"/>
        <v>0</v>
      </c>
      <c r="O28" s="111">
        <f t="shared" si="13"/>
        <v>0</v>
      </c>
      <c r="P28" s="466"/>
      <c r="Q28" s="466"/>
      <c r="R28" s="466"/>
      <c r="S28" s="466"/>
      <c r="T28" s="466"/>
      <c r="U28" s="466"/>
      <c r="V28" s="466"/>
      <c r="W28" s="466"/>
    </row>
    <row r="29" spans="1:23" x14ac:dyDescent="0.3">
      <c r="A29" s="455"/>
      <c r="B29" s="130" t="s">
        <v>260</v>
      </c>
      <c r="C29" s="457"/>
      <c r="D29" s="458"/>
      <c r="E29" s="458"/>
      <c r="F29" s="457"/>
      <c r="G29" s="460"/>
      <c r="H29" s="458"/>
      <c r="I29" s="183" t="e">
        <f t="shared" si="11"/>
        <v>#DIV/0!</v>
      </c>
      <c r="J29" s="183" t="e">
        <f>Faktury!H27/'Smlouvy, zakázky a jiné potřeby'!O29</f>
        <v>#DIV/0!</v>
      </c>
      <c r="K29" s="465"/>
      <c r="L29" s="465"/>
      <c r="M29" s="465"/>
      <c r="N29" s="110">
        <f t="shared" si="12"/>
        <v>0</v>
      </c>
      <c r="O29" s="111">
        <f t="shared" si="13"/>
        <v>0</v>
      </c>
      <c r="P29" s="466"/>
      <c r="Q29" s="466"/>
      <c r="R29" s="466"/>
      <c r="S29" s="466"/>
      <c r="T29" s="466"/>
      <c r="U29" s="466"/>
      <c r="V29" s="466"/>
      <c r="W29" s="466"/>
    </row>
    <row r="30" spans="1:23" x14ac:dyDescent="0.3">
      <c r="A30" s="455"/>
      <c r="B30" s="130" t="s">
        <v>261</v>
      </c>
      <c r="C30" s="457"/>
      <c r="D30" s="458"/>
      <c r="E30" s="462"/>
      <c r="F30" s="457"/>
      <c r="G30" s="464"/>
      <c r="H30" s="458"/>
      <c r="I30" s="183" t="e">
        <f t="shared" si="11"/>
        <v>#DIV/0!</v>
      </c>
      <c r="J30" s="183" t="e">
        <f>Faktury!H28/'Smlouvy, zakázky a jiné potřeby'!O30</f>
        <v>#DIV/0!</v>
      </c>
      <c r="K30" s="465"/>
      <c r="L30" s="465"/>
      <c r="M30" s="465"/>
      <c r="N30" s="110">
        <f t="shared" si="12"/>
        <v>0</v>
      </c>
      <c r="O30" s="111">
        <f t="shared" si="13"/>
        <v>0</v>
      </c>
      <c r="P30" s="466"/>
      <c r="Q30" s="466"/>
      <c r="R30" s="466"/>
      <c r="S30" s="466"/>
      <c r="T30" s="466"/>
      <c r="U30" s="466"/>
      <c r="V30" s="466"/>
      <c r="W30" s="466"/>
    </row>
    <row r="31" spans="1:23" x14ac:dyDescent="0.3">
      <c r="A31" s="455"/>
      <c r="B31" s="130" t="s">
        <v>262</v>
      </c>
      <c r="C31" s="460"/>
      <c r="D31" s="462"/>
      <c r="E31" s="458"/>
      <c r="F31" s="457"/>
      <c r="G31" s="460"/>
      <c r="H31" s="458"/>
      <c r="I31" s="183" t="e">
        <f t="shared" si="11"/>
        <v>#DIV/0!</v>
      </c>
      <c r="J31" s="183" t="e">
        <f>Faktury!H29/'Smlouvy, zakázky a jiné potřeby'!O31</f>
        <v>#DIV/0!</v>
      </c>
      <c r="K31" s="465"/>
      <c r="L31" s="465"/>
      <c r="M31" s="465"/>
      <c r="N31" s="110">
        <f t="shared" si="12"/>
        <v>0</v>
      </c>
      <c r="O31" s="111">
        <f t="shared" si="13"/>
        <v>0</v>
      </c>
      <c r="P31" s="466"/>
      <c r="Q31" s="466"/>
      <c r="R31" s="466"/>
      <c r="S31" s="466"/>
      <c r="T31" s="466"/>
      <c r="U31" s="466"/>
      <c r="V31" s="466"/>
      <c r="W31" s="466"/>
    </row>
    <row r="32" spans="1:23" x14ac:dyDescent="0.3">
      <c r="A32" s="455"/>
      <c r="B32" s="130" t="s">
        <v>263</v>
      </c>
      <c r="C32" s="457"/>
      <c r="D32" s="458"/>
      <c r="E32" s="462"/>
      <c r="F32" s="457"/>
      <c r="G32" s="460"/>
      <c r="H32" s="458"/>
      <c r="I32" s="183" t="e">
        <f t="shared" si="11"/>
        <v>#DIV/0!</v>
      </c>
      <c r="J32" s="183" t="e">
        <f>Faktury!H30/'Smlouvy, zakázky a jiné potřeby'!O32</f>
        <v>#DIV/0!</v>
      </c>
      <c r="K32" s="465"/>
      <c r="L32" s="465"/>
      <c r="M32" s="465"/>
      <c r="N32" s="110">
        <f t="shared" si="12"/>
        <v>0</v>
      </c>
      <c r="O32" s="111">
        <f>SUM(P32:W32)</f>
        <v>0</v>
      </c>
      <c r="P32" s="466"/>
      <c r="Q32" s="466"/>
      <c r="R32" s="466"/>
      <c r="S32" s="466"/>
      <c r="T32" s="466"/>
      <c r="U32" s="466"/>
      <c r="V32" s="466"/>
      <c r="W32" s="466"/>
    </row>
    <row r="33" spans="1:23" x14ac:dyDescent="0.3">
      <c r="A33" s="455"/>
      <c r="B33" s="130" t="s">
        <v>264</v>
      </c>
      <c r="C33" s="460"/>
      <c r="D33" s="462"/>
      <c r="E33" s="462"/>
      <c r="F33" s="457"/>
      <c r="G33" s="457"/>
      <c r="H33" s="458"/>
      <c r="I33" s="183" t="e">
        <f t="shared" si="11"/>
        <v>#DIV/0!</v>
      </c>
      <c r="J33" s="183" t="e">
        <f>Faktury!H31/'Smlouvy, zakázky a jiné potřeby'!O33</f>
        <v>#DIV/0!</v>
      </c>
      <c r="K33" s="465"/>
      <c r="L33" s="465"/>
      <c r="M33" s="465"/>
      <c r="N33" s="110">
        <f t="shared" si="12"/>
        <v>0</v>
      </c>
      <c r="O33" s="111">
        <f t="shared" si="13"/>
        <v>0</v>
      </c>
      <c r="P33" s="466"/>
      <c r="Q33" s="466"/>
      <c r="R33" s="466"/>
      <c r="S33" s="466"/>
      <c r="T33" s="466"/>
      <c r="U33" s="466"/>
      <c r="V33" s="466"/>
      <c r="W33" s="466"/>
    </row>
    <row r="34" spans="1:23" x14ac:dyDescent="0.3">
      <c r="A34" s="455"/>
      <c r="B34" s="130" t="s">
        <v>265</v>
      </c>
      <c r="C34" s="460"/>
      <c r="D34" s="462"/>
      <c r="E34" s="462"/>
      <c r="F34" s="457"/>
      <c r="G34" s="457"/>
      <c r="H34" s="458"/>
      <c r="I34" s="183" t="e">
        <f t="shared" si="11"/>
        <v>#DIV/0!</v>
      </c>
      <c r="J34" s="183" t="e">
        <f>Faktury!H32/'Smlouvy, zakázky a jiné potřeby'!O34</f>
        <v>#DIV/0!</v>
      </c>
      <c r="K34" s="465"/>
      <c r="L34" s="465"/>
      <c r="M34" s="465"/>
      <c r="N34" s="110">
        <f t="shared" si="12"/>
        <v>0</v>
      </c>
      <c r="O34" s="111">
        <f t="shared" si="13"/>
        <v>0</v>
      </c>
      <c r="P34" s="466"/>
      <c r="Q34" s="466"/>
      <c r="R34" s="466"/>
      <c r="S34" s="466"/>
      <c r="T34" s="466"/>
      <c r="U34" s="466"/>
      <c r="V34" s="466"/>
      <c r="W34" s="466"/>
    </row>
    <row r="35" spans="1:23" x14ac:dyDescent="0.3">
      <c r="A35" s="455"/>
      <c r="B35" s="130" t="s">
        <v>266</v>
      </c>
      <c r="C35" s="457"/>
      <c r="D35" s="458"/>
      <c r="E35" s="458"/>
      <c r="F35" s="457"/>
      <c r="G35" s="461"/>
      <c r="H35" s="458"/>
      <c r="I35" s="183" t="e">
        <f t="shared" si="11"/>
        <v>#DIV/0!</v>
      </c>
      <c r="J35" s="183" t="e">
        <f>Faktury!H33/'Smlouvy, zakázky a jiné potřeby'!O35</f>
        <v>#DIV/0!</v>
      </c>
      <c r="K35" s="465"/>
      <c r="L35" s="465"/>
      <c r="M35" s="465"/>
      <c r="N35" s="110">
        <f t="shared" si="12"/>
        <v>0</v>
      </c>
      <c r="O35" s="111">
        <f t="shared" si="13"/>
        <v>0</v>
      </c>
      <c r="P35" s="466"/>
      <c r="Q35" s="466"/>
      <c r="R35" s="466"/>
      <c r="S35" s="466"/>
      <c r="T35" s="466"/>
      <c r="U35" s="466"/>
      <c r="V35" s="466"/>
      <c r="W35" s="466"/>
    </row>
    <row r="36" spans="1:23" x14ac:dyDescent="0.3">
      <c r="A36" s="455"/>
      <c r="B36" s="130" t="s">
        <v>267</v>
      </c>
      <c r="C36" s="457"/>
      <c r="D36" s="458"/>
      <c r="E36" s="458"/>
      <c r="F36" s="457"/>
      <c r="G36" s="461"/>
      <c r="H36" s="458"/>
      <c r="I36" s="183" t="e">
        <f t="shared" si="11"/>
        <v>#DIV/0!</v>
      </c>
      <c r="J36" s="183" t="e">
        <f>Faktury!H34/'Smlouvy, zakázky a jiné potřeby'!O36</f>
        <v>#DIV/0!</v>
      </c>
      <c r="K36" s="465"/>
      <c r="L36" s="465"/>
      <c r="M36" s="465"/>
      <c r="N36" s="110">
        <f t="shared" si="12"/>
        <v>0</v>
      </c>
      <c r="O36" s="111">
        <f t="shared" si="13"/>
        <v>0</v>
      </c>
      <c r="P36" s="466"/>
      <c r="Q36" s="466"/>
      <c r="R36" s="466"/>
      <c r="S36" s="466"/>
      <c r="T36" s="466"/>
      <c r="U36" s="466"/>
      <c r="V36" s="466"/>
      <c r="W36" s="466"/>
    </row>
    <row r="37" spans="1:23" x14ac:dyDescent="0.3">
      <c r="A37" s="455"/>
      <c r="B37" s="130" t="s">
        <v>268</v>
      </c>
      <c r="C37" s="457"/>
      <c r="D37" s="458"/>
      <c r="E37" s="458"/>
      <c r="F37" s="457"/>
      <c r="G37" s="461"/>
      <c r="H37" s="458"/>
      <c r="I37" s="183" t="e">
        <f t="shared" si="11"/>
        <v>#DIV/0!</v>
      </c>
      <c r="J37" s="183" t="e">
        <f>Faktury!H35/'Smlouvy, zakázky a jiné potřeby'!O37</f>
        <v>#DIV/0!</v>
      </c>
      <c r="K37" s="465"/>
      <c r="L37" s="465"/>
      <c r="M37" s="465"/>
      <c r="N37" s="110">
        <f t="shared" si="12"/>
        <v>0</v>
      </c>
      <c r="O37" s="111">
        <f t="shared" si="13"/>
        <v>0</v>
      </c>
      <c r="P37" s="466"/>
      <c r="Q37" s="466"/>
      <c r="R37" s="466"/>
      <c r="S37" s="466"/>
      <c r="T37" s="466"/>
      <c r="U37" s="466"/>
      <c r="V37" s="466"/>
      <c r="W37" s="466"/>
    </row>
    <row r="38" spans="1:23" x14ac:dyDescent="0.3">
      <c r="A38" s="455"/>
      <c r="B38" s="130" t="s">
        <v>269</v>
      </c>
      <c r="C38" s="457"/>
      <c r="D38" s="458"/>
      <c r="E38" s="458"/>
      <c r="F38" s="457"/>
      <c r="G38" s="461"/>
      <c r="H38" s="458"/>
      <c r="I38" s="183" t="e">
        <f t="shared" si="11"/>
        <v>#DIV/0!</v>
      </c>
      <c r="J38" s="183" t="e">
        <f>Faktury!H36/'Smlouvy, zakázky a jiné potřeby'!O38</f>
        <v>#DIV/0!</v>
      </c>
      <c r="K38" s="465"/>
      <c r="L38" s="465"/>
      <c r="M38" s="465"/>
      <c r="N38" s="110">
        <f t="shared" si="12"/>
        <v>0</v>
      </c>
      <c r="O38" s="111">
        <f t="shared" si="13"/>
        <v>0</v>
      </c>
      <c r="P38" s="466"/>
      <c r="Q38" s="466"/>
      <c r="R38" s="466"/>
      <c r="S38" s="466"/>
      <c r="T38" s="466"/>
      <c r="U38" s="466"/>
      <c r="V38" s="466"/>
      <c r="W38" s="466"/>
    </row>
    <row r="39" spans="1:23" x14ac:dyDescent="0.3">
      <c r="A39" s="455"/>
      <c r="B39" s="130" t="s">
        <v>270</v>
      </c>
      <c r="C39" s="457"/>
      <c r="D39" s="458"/>
      <c r="E39" s="458"/>
      <c r="F39" s="457"/>
      <c r="G39" s="461"/>
      <c r="H39" s="458"/>
      <c r="I39" s="183" t="e">
        <f t="shared" si="11"/>
        <v>#DIV/0!</v>
      </c>
      <c r="J39" s="183" t="e">
        <f>Faktury!H37/'Smlouvy, zakázky a jiné potřeby'!O39</f>
        <v>#DIV/0!</v>
      </c>
      <c r="K39" s="465"/>
      <c r="L39" s="465"/>
      <c r="M39" s="465"/>
      <c r="N39" s="110">
        <f t="shared" si="12"/>
        <v>0</v>
      </c>
      <c r="O39" s="111">
        <f t="shared" si="13"/>
        <v>0</v>
      </c>
      <c r="P39" s="466"/>
      <c r="Q39" s="466"/>
      <c r="R39" s="466"/>
      <c r="S39" s="466"/>
      <c r="T39" s="466"/>
      <c r="U39" s="466"/>
      <c r="V39" s="466"/>
      <c r="W39" s="466"/>
    </row>
    <row r="40" spans="1:23" x14ac:dyDescent="0.3">
      <c r="A40" s="455"/>
      <c r="B40" s="130" t="s">
        <v>271</v>
      </c>
      <c r="C40" s="457"/>
      <c r="D40" s="458"/>
      <c r="E40" s="458"/>
      <c r="F40" s="457"/>
      <c r="G40" s="461"/>
      <c r="H40" s="458"/>
      <c r="I40" s="183" t="e">
        <f t="shared" si="11"/>
        <v>#DIV/0!</v>
      </c>
      <c r="J40" s="183" t="e">
        <f>Faktury!H38/'Smlouvy, zakázky a jiné potřeby'!O40</f>
        <v>#DIV/0!</v>
      </c>
      <c r="K40" s="465"/>
      <c r="L40" s="465"/>
      <c r="M40" s="465"/>
      <c r="N40" s="110">
        <f t="shared" si="12"/>
        <v>0</v>
      </c>
      <c r="O40" s="111">
        <f t="shared" si="13"/>
        <v>0</v>
      </c>
      <c r="P40" s="466"/>
      <c r="Q40" s="466"/>
      <c r="R40" s="466"/>
      <c r="S40" s="466"/>
      <c r="T40" s="466"/>
      <c r="U40" s="466"/>
      <c r="V40" s="466"/>
      <c r="W40" s="466"/>
    </row>
    <row r="41" spans="1:23" x14ac:dyDescent="0.3">
      <c r="A41" s="455"/>
      <c r="B41" s="130" t="s">
        <v>272</v>
      </c>
      <c r="C41" s="457"/>
      <c r="D41" s="458"/>
      <c r="E41" s="458"/>
      <c r="F41" s="457"/>
      <c r="G41" s="461"/>
      <c r="H41" s="458"/>
      <c r="I41" s="183" t="e">
        <f t="shared" si="11"/>
        <v>#DIV/0!</v>
      </c>
      <c r="J41" s="183" t="e">
        <f>Faktury!H39/'Smlouvy, zakázky a jiné potřeby'!O41</f>
        <v>#DIV/0!</v>
      </c>
      <c r="K41" s="465"/>
      <c r="L41" s="465"/>
      <c r="M41" s="465"/>
      <c r="N41" s="110">
        <f t="shared" si="12"/>
        <v>0</v>
      </c>
      <c r="O41" s="111">
        <f t="shared" si="13"/>
        <v>0</v>
      </c>
      <c r="P41" s="466"/>
      <c r="Q41" s="466"/>
      <c r="R41" s="466"/>
      <c r="S41" s="466"/>
      <c r="T41" s="466"/>
      <c r="U41" s="466"/>
      <c r="V41" s="466"/>
      <c r="W41" s="466"/>
    </row>
    <row r="42" spans="1:23" x14ac:dyDescent="0.3">
      <c r="A42" s="455"/>
      <c r="B42" s="130" t="s">
        <v>273</v>
      </c>
      <c r="C42" s="457"/>
      <c r="D42" s="458"/>
      <c r="E42" s="458"/>
      <c r="F42" s="457"/>
      <c r="G42" s="461"/>
      <c r="H42" s="458"/>
      <c r="I42" s="183" t="e">
        <f t="shared" si="11"/>
        <v>#DIV/0!</v>
      </c>
      <c r="J42" s="183" t="e">
        <f>Faktury!H40/'Smlouvy, zakázky a jiné potřeby'!O42</f>
        <v>#DIV/0!</v>
      </c>
      <c r="K42" s="465"/>
      <c r="L42" s="465"/>
      <c r="M42" s="465"/>
      <c r="N42" s="110">
        <f t="shared" si="12"/>
        <v>0</v>
      </c>
      <c r="O42" s="111">
        <f t="shared" si="13"/>
        <v>0</v>
      </c>
      <c r="P42" s="466"/>
      <c r="Q42" s="466"/>
      <c r="R42" s="466"/>
      <c r="S42" s="466"/>
      <c r="T42" s="466"/>
      <c r="U42" s="466"/>
      <c r="V42" s="466"/>
      <c r="W42" s="466"/>
    </row>
    <row r="43" spans="1:23" x14ac:dyDescent="0.3">
      <c r="A43" s="455"/>
      <c r="B43" s="130" t="s">
        <v>274</v>
      </c>
      <c r="C43" s="457"/>
      <c r="D43" s="458"/>
      <c r="E43" s="458"/>
      <c r="F43" s="457"/>
      <c r="G43" s="461"/>
      <c r="H43" s="458"/>
      <c r="I43" s="183" t="e">
        <f t="shared" si="11"/>
        <v>#DIV/0!</v>
      </c>
      <c r="J43" s="183" t="e">
        <f>Faktury!H41/'Smlouvy, zakázky a jiné potřeby'!O43</f>
        <v>#DIV/0!</v>
      </c>
      <c r="K43" s="465"/>
      <c r="L43" s="465"/>
      <c r="M43" s="465"/>
      <c r="N43" s="110">
        <f t="shared" si="12"/>
        <v>0</v>
      </c>
      <c r="O43" s="111">
        <f t="shared" si="13"/>
        <v>0</v>
      </c>
      <c r="P43" s="466"/>
      <c r="Q43" s="466"/>
      <c r="R43" s="466"/>
      <c r="S43" s="466"/>
      <c r="T43" s="466"/>
      <c r="U43" s="466"/>
      <c r="V43" s="466"/>
      <c r="W43" s="466"/>
    </row>
    <row r="44" spans="1:23" x14ac:dyDescent="0.3">
      <c r="A44" s="455"/>
      <c r="B44" s="130" t="s">
        <v>275</v>
      </c>
      <c r="C44" s="457"/>
      <c r="D44" s="458"/>
      <c r="E44" s="458"/>
      <c r="F44" s="457"/>
      <c r="G44" s="461"/>
      <c r="H44" s="458"/>
      <c r="I44" s="183" t="e">
        <f t="shared" si="11"/>
        <v>#DIV/0!</v>
      </c>
      <c r="J44" s="183" t="e">
        <f>Faktury!H42/'Smlouvy, zakázky a jiné potřeby'!O44</f>
        <v>#DIV/0!</v>
      </c>
      <c r="K44" s="465"/>
      <c r="L44" s="465"/>
      <c r="M44" s="465"/>
      <c r="N44" s="110">
        <f t="shared" si="12"/>
        <v>0</v>
      </c>
      <c r="O44" s="111">
        <f t="shared" si="13"/>
        <v>0</v>
      </c>
      <c r="P44" s="466"/>
      <c r="Q44" s="466"/>
      <c r="R44" s="466"/>
      <c r="S44" s="466"/>
      <c r="T44" s="466"/>
      <c r="U44" s="466"/>
      <c r="V44" s="466"/>
      <c r="W44" s="466"/>
    </row>
    <row r="45" spans="1:23" x14ac:dyDescent="0.3">
      <c r="A45" s="455"/>
      <c r="B45" s="130" t="s">
        <v>276</v>
      </c>
      <c r="C45" s="457"/>
      <c r="D45" s="458"/>
      <c r="E45" s="458"/>
      <c r="F45" s="457"/>
      <c r="G45" s="461"/>
      <c r="H45" s="458"/>
      <c r="I45" s="183" t="e">
        <f t="shared" si="11"/>
        <v>#DIV/0!</v>
      </c>
      <c r="J45" s="183" t="e">
        <f>Faktury!H43/'Smlouvy, zakázky a jiné potřeby'!O45</f>
        <v>#DIV/0!</v>
      </c>
      <c r="K45" s="465"/>
      <c r="L45" s="465"/>
      <c r="M45" s="465"/>
      <c r="N45" s="110">
        <f t="shared" si="12"/>
        <v>0</v>
      </c>
      <c r="O45" s="111">
        <f t="shared" si="13"/>
        <v>0</v>
      </c>
      <c r="P45" s="466"/>
      <c r="Q45" s="466"/>
      <c r="R45" s="466"/>
      <c r="S45" s="466"/>
      <c r="T45" s="466"/>
      <c r="U45" s="466"/>
      <c r="V45" s="466"/>
      <c r="W45" s="466"/>
    </row>
    <row r="46" spans="1:23" x14ac:dyDescent="0.3">
      <c r="A46" s="455"/>
      <c r="B46" s="130" t="s">
        <v>277</v>
      </c>
      <c r="C46" s="457"/>
      <c r="D46" s="458"/>
      <c r="E46" s="458"/>
      <c r="F46" s="457"/>
      <c r="G46" s="461"/>
      <c r="H46" s="458"/>
      <c r="I46" s="183" t="e">
        <f t="shared" si="11"/>
        <v>#DIV/0!</v>
      </c>
      <c r="J46" s="183" t="e">
        <f>Faktury!H44/'Smlouvy, zakázky a jiné potřeby'!O46</f>
        <v>#DIV/0!</v>
      </c>
      <c r="K46" s="465"/>
      <c r="L46" s="465"/>
      <c r="M46" s="465"/>
      <c r="N46" s="110">
        <f t="shared" si="12"/>
        <v>0</v>
      </c>
      <c r="O46" s="111">
        <f t="shared" si="13"/>
        <v>0</v>
      </c>
      <c r="P46" s="466"/>
      <c r="Q46" s="466"/>
      <c r="R46" s="466"/>
      <c r="S46" s="466"/>
      <c r="T46" s="466"/>
      <c r="U46" s="466"/>
      <c r="V46" s="466"/>
      <c r="W46" s="466"/>
    </row>
    <row r="47" spans="1:23" x14ac:dyDescent="0.3">
      <c r="A47" s="455"/>
      <c r="B47" s="130" t="s">
        <v>278</v>
      </c>
      <c r="C47" s="457"/>
      <c r="D47" s="458"/>
      <c r="E47" s="458"/>
      <c r="F47" s="457"/>
      <c r="G47" s="461"/>
      <c r="H47" s="458"/>
      <c r="I47" s="183" t="e">
        <f t="shared" si="11"/>
        <v>#DIV/0!</v>
      </c>
      <c r="J47" s="183" t="e">
        <f>Faktury!H45/'Smlouvy, zakázky a jiné potřeby'!O47</f>
        <v>#DIV/0!</v>
      </c>
      <c r="K47" s="465"/>
      <c r="L47" s="465"/>
      <c r="M47" s="465"/>
      <c r="N47" s="110">
        <f t="shared" si="12"/>
        <v>0</v>
      </c>
      <c r="O47" s="111">
        <f t="shared" si="13"/>
        <v>0</v>
      </c>
      <c r="P47" s="466"/>
      <c r="Q47" s="466"/>
      <c r="R47" s="466"/>
      <c r="S47" s="466"/>
      <c r="T47" s="466"/>
      <c r="U47" s="466"/>
      <c r="V47" s="466"/>
      <c r="W47" s="466"/>
    </row>
    <row r="48" spans="1:23" x14ac:dyDescent="0.3">
      <c r="A48" s="455"/>
      <c r="B48" s="130" t="s">
        <v>279</v>
      </c>
      <c r="C48" s="457"/>
      <c r="D48" s="458"/>
      <c r="E48" s="458"/>
      <c r="F48" s="457"/>
      <c r="G48" s="461"/>
      <c r="H48" s="458"/>
      <c r="I48" s="183" t="e">
        <f t="shared" si="11"/>
        <v>#DIV/0!</v>
      </c>
      <c r="J48" s="183" t="e">
        <f>Faktury!H46/'Smlouvy, zakázky a jiné potřeby'!O48</f>
        <v>#DIV/0!</v>
      </c>
      <c r="K48" s="465"/>
      <c r="L48" s="465"/>
      <c r="M48" s="465"/>
      <c r="N48" s="110">
        <f t="shared" si="12"/>
        <v>0</v>
      </c>
      <c r="O48" s="111">
        <f t="shared" si="13"/>
        <v>0</v>
      </c>
      <c r="P48" s="466"/>
      <c r="Q48" s="466"/>
      <c r="R48" s="466"/>
      <c r="S48" s="466"/>
      <c r="T48" s="466"/>
      <c r="U48" s="466"/>
      <c r="V48" s="466"/>
      <c r="W48" s="466"/>
    </row>
    <row r="49" spans="1:23" x14ac:dyDescent="0.3">
      <c r="A49" s="455"/>
      <c r="B49" s="130" t="s">
        <v>280</v>
      </c>
      <c r="C49" s="457"/>
      <c r="D49" s="458"/>
      <c r="E49" s="458"/>
      <c r="F49" s="457"/>
      <c r="G49" s="461"/>
      <c r="H49" s="458"/>
      <c r="I49" s="183" t="e">
        <f t="shared" si="11"/>
        <v>#DIV/0!</v>
      </c>
      <c r="J49" s="183" t="e">
        <f>Faktury!H47/'Smlouvy, zakázky a jiné potřeby'!O49</f>
        <v>#DIV/0!</v>
      </c>
      <c r="K49" s="465"/>
      <c r="L49" s="465"/>
      <c r="M49" s="465"/>
      <c r="N49" s="110">
        <f t="shared" si="12"/>
        <v>0</v>
      </c>
      <c r="O49" s="111">
        <f t="shared" si="13"/>
        <v>0</v>
      </c>
      <c r="P49" s="466"/>
      <c r="Q49" s="466"/>
      <c r="R49" s="466"/>
      <c r="S49" s="466"/>
      <c r="T49" s="466"/>
      <c r="U49" s="466"/>
      <c r="V49" s="466"/>
      <c r="W49" s="466"/>
    </row>
    <row r="50" spans="1:23" x14ac:dyDescent="0.3">
      <c r="A50" s="455"/>
      <c r="B50" s="130" t="s">
        <v>281</v>
      </c>
      <c r="C50" s="457"/>
      <c r="D50" s="458"/>
      <c r="E50" s="458"/>
      <c r="F50" s="457"/>
      <c r="G50" s="461"/>
      <c r="H50" s="458"/>
      <c r="I50" s="183" t="e">
        <f t="shared" si="11"/>
        <v>#DIV/0!</v>
      </c>
      <c r="J50" s="183" t="e">
        <f>Faktury!H48/'Smlouvy, zakázky a jiné potřeby'!O50</f>
        <v>#DIV/0!</v>
      </c>
      <c r="K50" s="465"/>
      <c r="L50" s="465"/>
      <c r="M50" s="465"/>
      <c r="N50" s="110">
        <f t="shared" si="12"/>
        <v>0</v>
      </c>
      <c r="O50" s="111">
        <f t="shared" si="13"/>
        <v>0</v>
      </c>
      <c r="P50" s="466"/>
      <c r="Q50" s="466"/>
      <c r="R50" s="466"/>
      <c r="S50" s="466"/>
      <c r="T50" s="466"/>
      <c r="U50" s="466"/>
      <c r="V50" s="466"/>
      <c r="W50" s="466"/>
    </row>
    <row r="51" spans="1:23" x14ac:dyDescent="0.3">
      <c r="A51" s="455"/>
      <c r="B51" s="130" t="s">
        <v>282</v>
      </c>
      <c r="C51" s="457"/>
      <c r="D51" s="458"/>
      <c r="E51" s="458"/>
      <c r="F51" s="457"/>
      <c r="G51" s="461"/>
      <c r="H51" s="458"/>
      <c r="I51" s="183" t="e">
        <f t="shared" si="11"/>
        <v>#DIV/0!</v>
      </c>
      <c r="J51" s="183" t="e">
        <f>Faktury!H49/'Smlouvy, zakázky a jiné potřeby'!O51</f>
        <v>#DIV/0!</v>
      </c>
      <c r="K51" s="465"/>
      <c r="L51" s="465"/>
      <c r="M51" s="465"/>
      <c r="N51" s="110">
        <f t="shared" si="12"/>
        <v>0</v>
      </c>
      <c r="O51" s="111">
        <f t="shared" si="13"/>
        <v>0</v>
      </c>
      <c r="P51" s="466"/>
      <c r="Q51" s="466"/>
      <c r="R51" s="466"/>
      <c r="S51" s="466"/>
      <c r="T51" s="466"/>
      <c r="U51" s="466"/>
      <c r="V51" s="466"/>
      <c r="W51" s="466"/>
    </row>
    <row r="52" spans="1:23" x14ac:dyDescent="0.3">
      <c r="A52" s="455"/>
      <c r="B52" s="130" t="s">
        <v>283</v>
      </c>
      <c r="C52" s="457"/>
      <c r="D52" s="458"/>
      <c r="E52" s="458"/>
      <c r="F52" s="457"/>
      <c r="G52" s="457"/>
      <c r="H52" s="458"/>
      <c r="I52" s="183" t="e">
        <f t="shared" si="11"/>
        <v>#DIV/0!</v>
      </c>
      <c r="J52" s="183" t="e">
        <f>Faktury!H50/'Smlouvy, zakázky a jiné potřeby'!O52</f>
        <v>#DIV/0!</v>
      </c>
      <c r="K52" s="465"/>
      <c r="L52" s="465"/>
      <c r="M52" s="465"/>
      <c r="N52" s="110">
        <f t="shared" si="12"/>
        <v>0</v>
      </c>
      <c r="O52" s="111">
        <f t="shared" si="13"/>
        <v>0</v>
      </c>
      <c r="P52" s="466"/>
      <c r="Q52" s="466"/>
      <c r="R52" s="466"/>
      <c r="S52" s="466"/>
      <c r="T52" s="466"/>
      <c r="U52" s="466"/>
      <c r="V52" s="466"/>
      <c r="W52" s="466"/>
    </row>
    <row r="53" spans="1:23" x14ac:dyDescent="0.3">
      <c r="A53" s="455"/>
      <c r="B53" s="130" t="s">
        <v>290</v>
      </c>
      <c r="C53" s="457"/>
      <c r="D53" s="458"/>
      <c r="E53" s="458"/>
      <c r="F53" s="457"/>
      <c r="G53" s="461"/>
      <c r="H53" s="458"/>
      <c r="I53" s="183" t="e">
        <f t="shared" si="11"/>
        <v>#DIV/0!</v>
      </c>
      <c r="J53" s="183" t="e">
        <f>Faktury!H51/'Smlouvy, zakázky a jiné potřeby'!O53</f>
        <v>#DIV/0!</v>
      </c>
      <c r="K53" s="465"/>
      <c r="L53" s="465"/>
      <c r="M53" s="465"/>
      <c r="N53" s="110">
        <f t="shared" si="12"/>
        <v>0</v>
      </c>
      <c r="O53" s="111">
        <f t="shared" si="13"/>
        <v>0</v>
      </c>
      <c r="P53" s="466"/>
      <c r="Q53" s="466"/>
      <c r="R53" s="466"/>
      <c r="S53" s="466"/>
      <c r="T53" s="466"/>
      <c r="U53" s="466"/>
      <c r="V53" s="466"/>
      <c r="W53" s="466"/>
    </row>
    <row r="54" spans="1:23" x14ac:dyDescent="0.3">
      <c r="A54" s="455"/>
      <c r="B54" s="130" t="s">
        <v>291</v>
      </c>
      <c r="C54" s="457"/>
      <c r="D54" s="458"/>
      <c r="E54" s="458"/>
      <c r="F54" s="457"/>
      <c r="G54" s="457"/>
      <c r="H54" s="458"/>
      <c r="I54" s="183" t="e">
        <f t="shared" si="11"/>
        <v>#DIV/0!</v>
      </c>
      <c r="J54" s="183" t="e">
        <f>Faktury!H52/'Smlouvy, zakázky a jiné potřeby'!O54</f>
        <v>#DIV/0!</v>
      </c>
      <c r="K54" s="465"/>
      <c r="L54" s="465"/>
      <c r="M54" s="465"/>
      <c r="N54" s="110">
        <f t="shared" si="12"/>
        <v>0</v>
      </c>
      <c r="O54" s="111">
        <f t="shared" si="13"/>
        <v>0</v>
      </c>
      <c r="P54" s="466"/>
      <c r="Q54" s="466"/>
      <c r="R54" s="466"/>
      <c r="S54" s="466"/>
      <c r="T54" s="466"/>
      <c r="U54" s="466"/>
      <c r="V54" s="466"/>
      <c r="W54" s="466"/>
    </row>
    <row r="55" spans="1:23" x14ac:dyDescent="0.3">
      <c r="A55" s="455"/>
      <c r="B55" s="130" t="s">
        <v>292</v>
      </c>
      <c r="C55" s="457"/>
      <c r="D55" s="458"/>
      <c r="E55" s="458"/>
      <c r="F55" s="457"/>
      <c r="G55" s="461"/>
      <c r="H55" s="458"/>
      <c r="I55" s="183" t="e">
        <f t="shared" si="11"/>
        <v>#DIV/0!</v>
      </c>
      <c r="J55" s="183" t="e">
        <f>Faktury!H53/'Smlouvy, zakázky a jiné potřeby'!O55</f>
        <v>#DIV/0!</v>
      </c>
      <c r="K55" s="465"/>
      <c r="L55" s="465"/>
      <c r="M55" s="465"/>
      <c r="N55" s="110">
        <f t="shared" si="12"/>
        <v>0</v>
      </c>
      <c r="O55" s="111">
        <f t="shared" si="13"/>
        <v>0</v>
      </c>
      <c r="P55" s="466"/>
      <c r="Q55" s="466"/>
      <c r="R55" s="466"/>
      <c r="S55" s="466"/>
      <c r="T55" s="466"/>
      <c r="U55" s="466"/>
      <c r="V55" s="466"/>
      <c r="W55" s="466"/>
    </row>
    <row r="56" spans="1:23" x14ac:dyDescent="0.3">
      <c r="A56" s="455"/>
      <c r="B56" s="130" t="s">
        <v>293</v>
      </c>
      <c r="C56" s="457"/>
      <c r="D56" s="458"/>
      <c r="E56" s="458"/>
      <c r="F56" s="457"/>
      <c r="G56" s="461"/>
      <c r="H56" s="458"/>
      <c r="I56" s="183" t="e">
        <f t="shared" si="11"/>
        <v>#DIV/0!</v>
      </c>
      <c r="J56" s="183" t="e">
        <f>Faktury!H54/'Smlouvy, zakázky a jiné potřeby'!O56</f>
        <v>#DIV/0!</v>
      </c>
      <c r="K56" s="465"/>
      <c r="L56" s="465"/>
      <c r="M56" s="465"/>
      <c r="N56" s="110">
        <f t="shared" si="12"/>
        <v>0</v>
      </c>
      <c r="O56" s="111">
        <f t="shared" si="13"/>
        <v>0</v>
      </c>
      <c r="P56" s="466"/>
      <c r="Q56" s="466"/>
      <c r="R56" s="466"/>
      <c r="S56" s="466"/>
      <c r="T56" s="466"/>
      <c r="U56" s="466"/>
      <c r="V56" s="466"/>
      <c r="W56" s="466"/>
    </row>
    <row r="57" spans="1:23" x14ac:dyDescent="0.3">
      <c r="A57" s="455"/>
      <c r="B57" s="130" t="s">
        <v>294</v>
      </c>
      <c r="C57" s="457"/>
      <c r="D57" s="458"/>
      <c r="E57" s="458"/>
      <c r="F57" s="460"/>
      <c r="G57" s="459"/>
      <c r="H57" s="458"/>
      <c r="I57" s="183" t="e">
        <f t="shared" si="11"/>
        <v>#DIV/0!</v>
      </c>
      <c r="J57" s="183" t="e">
        <f>Faktury!H55/'Smlouvy, zakázky a jiné potřeby'!O57</f>
        <v>#DIV/0!</v>
      </c>
      <c r="K57" s="465"/>
      <c r="L57" s="465"/>
      <c r="M57" s="465"/>
      <c r="N57" s="110">
        <f t="shared" si="12"/>
        <v>0</v>
      </c>
      <c r="O57" s="111">
        <f t="shared" si="13"/>
        <v>0</v>
      </c>
      <c r="P57" s="466"/>
      <c r="Q57" s="466"/>
      <c r="R57" s="466"/>
      <c r="S57" s="466"/>
      <c r="T57" s="466"/>
      <c r="U57" s="466"/>
      <c r="V57" s="466"/>
      <c r="W57" s="466"/>
    </row>
    <row r="58" spans="1:23" x14ac:dyDescent="0.3">
      <c r="A58" s="351"/>
      <c r="B58" s="130" t="s">
        <v>295</v>
      </c>
      <c r="C58" s="335"/>
      <c r="D58" s="336"/>
      <c r="E58" s="336"/>
      <c r="F58" s="335"/>
      <c r="G58" s="339"/>
      <c r="H58" s="336"/>
      <c r="I58" s="183" t="e">
        <f t="shared" si="11"/>
        <v>#DIV/0!</v>
      </c>
      <c r="J58" s="183" t="e">
        <f>Faktury!H56/'Smlouvy, zakázky a jiné potřeby'!O58</f>
        <v>#DIV/0!</v>
      </c>
      <c r="K58" s="350"/>
      <c r="L58" s="340"/>
      <c r="M58" s="340"/>
      <c r="N58" s="110">
        <f t="shared" si="12"/>
        <v>0</v>
      </c>
      <c r="O58" s="111">
        <f t="shared" si="13"/>
        <v>0</v>
      </c>
      <c r="P58" s="344"/>
      <c r="Q58" s="344"/>
      <c r="R58" s="344"/>
      <c r="S58" s="344"/>
      <c r="T58" s="344"/>
      <c r="U58" s="344"/>
      <c r="V58" s="344"/>
      <c r="W58" s="344"/>
    </row>
    <row r="59" spans="1:23" x14ac:dyDescent="0.3">
      <c r="A59" s="351"/>
      <c r="B59" s="130" t="s">
        <v>296</v>
      </c>
      <c r="C59" s="335"/>
      <c r="D59" s="336"/>
      <c r="E59" s="336"/>
      <c r="F59" s="338"/>
      <c r="G59" s="337"/>
      <c r="H59" s="336"/>
      <c r="I59" s="183" t="e">
        <f t="shared" si="11"/>
        <v>#DIV/0!</v>
      </c>
      <c r="J59" s="183" t="e">
        <f>Faktury!H57/'Smlouvy, zakázky a jiné potřeby'!O59</f>
        <v>#DIV/0!</v>
      </c>
      <c r="K59" s="350"/>
      <c r="L59" s="340"/>
      <c r="M59" s="340"/>
      <c r="N59" s="110">
        <f t="shared" si="12"/>
        <v>0</v>
      </c>
      <c r="O59" s="111">
        <f t="shared" si="13"/>
        <v>0</v>
      </c>
      <c r="P59" s="344"/>
      <c r="Q59" s="344"/>
      <c r="R59" s="344"/>
      <c r="S59" s="344"/>
      <c r="T59" s="344"/>
      <c r="U59" s="344"/>
      <c r="V59" s="344"/>
      <c r="W59" s="344"/>
    </row>
    <row r="60" spans="1:23" x14ac:dyDescent="0.3">
      <c r="A60" s="351"/>
      <c r="B60" s="130" t="s">
        <v>297</v>
      </c>
      <c r="C60" s="335"/>
      <c r="D60" s="336"/>
      <c r="E60" s="336"/>
      <c r="F60" s="338"/>
      <c r="G60" s="337"/>
      <c r="H60" s="336"/>
      <c r="I60" s="183" t="e">
        <f t="shared" si="11"/>
        <v>#DIV/0!</v>
      </c>
      <c r="J60" s="183" t="e">
        <f>Faktury!H58/'Smlouvy, zakázky a jiné potřeby'!O60</f>
        <v>#DIV/0!</v>
      </c>
      <c r="K60" s="350"/>
      <c r="L60" s="340"/>
      <c r="M60" s="340"/>
      <c r="N60" s="110">
        <f t="shared" si="12"/>
        <v>0</v>
      </c>
      <c r="O60" s="111">
        <f t="shared" si="13"/>
        <v>0</v>
      </c>
      <c r="P60" s="344"/>
      <c r="Q60" s="344"/>
      <c r="R60" s="344"/>
      <c r="S60" s="344"/>
      <c r="T60" s="344"/>
      <c r="U60" s="344"/>
      <c r="V60" s="344"/>
      <c r="W60" s="344"/>
    </row>
    <row r="61" spans="1:23" x14ac:dyDescent="0.3">
      <c r="A61" s="351"/>
      <c r="B61" s="130" t="s">
        <v>298</v>
      </c>
      <c r="C61" s="335"/>
      <c r="D61" s="336"/>
      <c r="E61" s="336"/>
      <c r="F61" s="338"/>
      <c r="G61" s="337"/>
      <c r="H61" s="336"/>
      <c r="I61" s="183" t="e">
        <f t="shared" si="11"/>
        <v>#DIV/0!</v>
      </c>
      <c r="J61" s="183" t="e">
        <f>Faktury!H59/'Smlouvy, zakázky a jiné potřeby'!O61</f>
        <v>#DIV/0!</v>
      </c>
      <c r="K61" s="350"/>
      <c r="L61" s="340"/>
      <c r="M61" s="340"/>
      <c r="N61" s="110">
        <f t="shared" si="12"/>
        <v>0</v>
      </c>
      <c r="O61" s="111">
        <f t="shared" si="13"/>
        <v>0</v>
      </c>
      <c r="P61" s="344"/>
      <c r="Q61" s="344"/>
      <c r="R61" s="344"/>
      <c r="S61" s="344"/>
      <c r="T61" s="344"/>
      <c r="U61" s="344"/>
      <c r="V61" s="344"/>
      <c r="W61" s="344"/>
    </row>
    <row r="62" spans="1:23" x14ac:dyDescent="0.3">
      <c r="A62" s="351"/>
      <c r="B62" s="130" t="s">
        <v>299</v>
      </c>
      <c r="C62" s="335"/>
      <c r="D62" s="336"/>
      <c r="E62" s="336"/>
      <c r="F62" s="338"/>
      <c r="G62" s="337"/>
      <c r="H62" s="336"/>
      <c r="I62" s="183" t="e">
        <f t="shared" si="11"/>
        <v>#DIV/0!</v>
      </c>
      <c r="J62" s="183" t="e">
        <f>Faktury!H60/'Smlouvy, zakázky a jiné potřeby'!O62</f>
        <v>#DIV/0!</v>
      </c>
      <c r="K62" s="350"/>
      <c r="L62" s="340"/>
      <c r="M62" s="340"/>
      <c r="N62" s="110">
        <f t="shared" si="12"/>
        <v>0</v>
      </c>
      <c r="O62" s="111">
        <f t="shared" si="13"/>
        <v>0</v>
      </c>
      <c r="P62" s="344"/>
      <c r="Q62" s="344"/>
      <c r="R62" s="344"/>
      <c r="S62" s="344"/>
      <c r="T62" s="344"/>
      <c r="U62" s="344"/>
      <c r="V62" s="344"/>
      <c r="W62" s="344"/>
    </row>
    <row r="63" spans="1:23" x14ac:dyDescent="0.3">
      <c r="A63" s="351"/>
      <c r="B63" s="130" t="s">
        <v>300</v>
      </c>
      <c r="C63" s="291"/>
      <c r="D63" s="292"/>
      <c r="E63" s="292"/>
      <c r="F63" s="310"/>
      <c r="G63" s="293"/>
      <c r="H63" s="292"/>
      <c r="I63" s="183" t="e">
        <f t="shared" si="11"/>
        <v>#DIV/0!</v>
      </c>
      <c r="J63" s="183" t="e">
        <f>Faktury!H61/'Smlouvy, zakázky a jiné potřeby'!O63</f>
        <v>#DIV/0!</v>
      </c>
      <c r="K63" s="350"/>
      <c r="L63" s="193"/>
      <c r="M63" s="192"/>
      <c r="N63" s="110">
        <f t="shared" si="12"/>
        <v>0</v>
      </c>
      <c r="O63" s="111">
        <f t="shared" si="13"/>
        <v>0</v>
      </c>
      <c r="P63" s="344"/>
      <c r="Q63" s="344"/>
      <c r="R63" s="344"/>
      <c r="S63" s="344"/>
      <c r="T63" s="344"/>
      <c r="U63" s="344"/>
      <c r="V63" s="344"/>
      <c r="W63" s="344"/>
    </row>
    <row r="64" spans="1:23" x14ac:dyDescent="0.3">
      <c r="A64" s="351"/>
      <c r="B64" s="130" t="s">
        <v>301</v>
      </c>
      <c r="C64" s="291"/>
      <c r="D64" s="292"/>
      <c r="E64" s="292"/>
      <c r="F64" s="310"/>
      <c r="G64" s="293"/>
      <c r="H64" s="292"/>
      <c r="I64" s="183" t="e">
        <f t="shared" si="11"/>
        <v>#DIV/0!</v>
      </c>
      <c r="J64" s="183" t="e">
        <f>Faktury!H62/'Smlouvy, zakázky a jiné potřeby'!O64</f>
        <v>#DIV/0!</v>
      </c>
      <c r="K64" s="350"/>
      <c r="L64" s="193"/>
      <c r="M64" s="192"/>
      <c r="N64" s="110">
        <f t="shared" si="12"/>
        <v>0</v>
      </c>
      <c r="O64" s="111">
        <f t="shared" si="13"/>
        <v>0</v>
      </c>
      <c r="P64" s="344"/>
      <c r="Q64" s="344"/>
      <c r="R64" s="344"/>
      <c r="S64" s="344"/>
      <c r="T64" s="344"/>
      <c r="U64" s="344"/>
      <c r="V64" s="344"/>
      <c r="W64" s="344"/>
    </row>
    <row r="65" spans="1:23" x14ac:dyDescent="0.3">
      <c r="A65" s="351"/>
      <c r="B65" s="130" t="s">
        <v>302</v>
      </c>
      <c r="C65" s="291"/>
      <c r="D65" s="292"/>
      <c r="E65" s="292"/>
      <c r="F65" s="310"/>
      <c r="G65" s="293"/>
      <c r="H65" s="292"/>
      <c r="I65" s="183" t="e">
        <f t="shared" si="11"/>
        <v>#DIV/0!</v>
      </c>
      <c r="J65" s="183" t="e">
        <f>Faktury!H63/'Smlouvy, zakázky a jiné potřeby'!O65</f>
        <v>#DIV/0!</v>
      </c>
      <c r="K65" s="350"/>
      <c r="L65" s="193"/>
      <c r="M65" s="192"/>
      <c r="N65" s="110">
        <f t="shared" si="12"/>
        <v>0</v>
      </c>
      <c r="O65" s="111">
        <f t="shared" si="13"/>
        <v>0</v>
      </c>
      <c r="P65" s="344"/>
      <c r="Q65" s="344"/>
      <c r="R65" s="344"/>
      <c r="S65" s="344"/>
      <c r="T65" s="344"/>
      <c r="U65" s="344"/>
      <c r="V65" s="344"/>
      <c r="W65" s="344"/>
    </row>
    <row r="66" spans="1:23" x14ac:dyDescent="0.3">
      <c r="A66" s="351"/>
      <c r="B66" s="130" t="s">
        <v>303</v>
      </c>
      <c r="C66" s="291"/>
      <c r="D66" s="292"/>
      <c r="E66" s="292"/>
      <c r="F66" s="310"/>
      <c r="G66" s="293"/>
      <c r="H66" s="292"/>
      <c r="I66" s="183" t="e">
        <f t="shared" si="11"/>
        <v>#DIV/0!</v>
      </c>
      <c r="J66" s="183" t="e">
        <f>Faktury!H64/'Smlouvy, zakázky a jiné potřeby'!O66</f>
        <v>#DIV/0!</v>
      </c>
      <c r="K66" s="350"/>
      <c r="L66" s="193"/>
      <c r="M66" s="192"/>
      <c r="N66" s="110">
        <f t="shared" si="12"/>
        <v>0</v>
      </c>
      <c r="O66" s="111">
        <f t="shared" si="13"/>
        <v>0</v>
      </c>
      <c r="P66" s="344"/>
      <c r="Q66" s="344"/>
      <c r="R66" s="344"/>
      <c r="S66" s="344"/>
      <c r="T66" s="344"/>
      <c r="U66" s="344"/>
      <c r="V66" s="344"/>
      <c r="W66" s="344"/>
    </row>
    <row r="67" spans="1:23" x14ac:dyDescent="0.3">
      <c r="A67" s="351"/>
      <c r="B67" s="130" t="s">
        <v>304</v>
      </c>
      <c r="C67" s="291"/>
      <c r="D67" s="292"/>
      <c r="E67" s="292"/>
      <c r="F67" s="310"/>
      <c r="G67" s="293"/>
      <c r="H67" s="292"/>
      <c r="I67" s="183" t="e">
        <f t="shared" si="11"/>
        <v>#DIV/0!</v>
      </c>
      <c r="J67" s="183" t="e">
        <f>Faktury!H65/'Smlouvy, zakázky a jiné potřeby'!O67</f>
        <v>#DIV/0!</v>
      </c>
      <c r="K67" s="350"/>
      <c r="L67" s="193"/>
      <c r="M67" s="192"/>
      <c r="N67" s="110">
        <f t="shared" si="12"/>
        <v>0</v>
      </c>
      <c r="O67" s="111">
        <f t="shared" si="13"/>
        <v>0</v>
      </c>
      <c r="P67" s="344"/>
      <c r="Q67" s="344"/>
      <c r="R67" s="344"/>
      <c r="S67" s="344"/>
      <c r="T67" s="344"/>
      <c r="U67" s="344"/>
      <c r="V67" s="344"/>
      <c r="W67" s="344"/>
    </row>
    <row r="68" spans="1:23" x14ac:dyDescent="0.3">
      <c r="A68" s="290"/>
      <c r="B68" s="130" t="s">
        <v>305</v>
      </c>
      <c r="C68" s="291"/>
      <c r="D68" s="292"/>
      <c r="E68" s="292"/>
      <c r="F68" s="310"/>
      <c r="G68" s="293"/>
      <c r="H68" s="292"/>
      <c r="I68" s="183" t="e">
        <f t="shared" si="11"/>
        <v>#DIV/0!</v>
      </c>
      <c r="J68" s="183" t="e">
        <f>Faktury!H66/'Smlouvy, zakázky a jiné potřeby'!O68</f>
        <v>#DIV/0!</v>
      </c>
      <c r="K68" s="350"/>
      <c r="L68" s="193"/>
      <c r="M68" s="192"/>
      <c r="N68" s="110">
        <f t="shared" si="12"/>
        <v>0</v>
      </c>
      <c r="O68" s="111">
        <f t="shared" si="13"/>
        <v>0</v>
      </c>
      <c r="P68" s="297"/>
      <c r="Q68" s="297"/>
      <c r="R68" s="297"/>
      <c r="S68" s="297"/>
      <c r="T68" s="297"/>
      <c r="U68" s="297"/>
      <c r="V68" s="297"/>
      <c r="W68" s="297"/>
    </row>
    <row r="69" spans="1:23" x14ac:dyDescent="0.3">
      <c r="A69" s="290"/>
      <c r="B69" s="130" t="s">
        <v>306</v>
      </c>
      <c r="C69" s="291"/>
      <c r="D69" s="292"/>
      <c r="E69" s="292"/>
      <c r="F69" s="294"/>
      <c r="G69" s="293"/>
      <c r="H69" s="292"/>
      <c r="I69" s="183" t="e">
        <f t="shared" si="11"/>
        <v>#DIV/0!</v>
      </c>
      <c r="J69" s="183" t="e">
        <f>Faktury!H67/'Smlouvy, zakázky a jiné potřeby'!O69</f>
        <v>#DIV/0!</v>
      </c>
      <c r="K69" s="350"/>
      <c r="L69" s="193"/>
      <c r="M69" s="192"/>
      <c r="N69" s="110">
        <f t="shared" si="12"/>
        <v>0</v>
      </c>
      <c r="O69" s="111">
        <f t="shared" si="13"/>
        <v>0</v>
      </c>
      <c r="P69" s="297"/>
      <c r="Q69" s="297"/>
      <c r="R69" s="297"/>
      <c r="S69" s="297"/>
      <c r="T69" s="297"/>
      <c r="U69" s="297"/>
      <c r="V69" s="297"/>
      <c r="W69" s="297"/>
    </row>
    <row r="70" spans="1:23" x14ac:dyDescent="0.3">
      <c r="A70" s="290"/>
      <c r="B70" s="130" t="s">
        <v>307</v>
      </c>
      <c r="C70" s="291"/>
      <c r="D70" s="292"/>
      <c r="E70" s="292"/>
      <c r="F70" s="294"/>
      <c r="G70" s="293"/>
      <c r="H70" s="292"/>
      <c r="I70" s="183" t="e">
        <f t="shared" si="11"/>
        <v>#DIV/0!</v>
      </c>
      <c r="J70" s="183" t="e">
        <f>Faktury!H68/'Smlouvy, zakázky a jiné potřeby'!O70</f>
        <v>#DIV/0!</v>
      </c>
      <c r="K70" s="350"/>
      <c r="L70" s="193"/>
      <c r="M70" s="185"/>
      <c r="N70" s="110">
        <f t="shared" si="12"/>
        <v>0</v>
      </c>
      <c r="O70" s="111">
        <f t="shared" si="13"/>
        <v>0</v>
      </c>
      <c r="P70" s="297"/>
      <c r="Q70" s="297"/>
      <c r="R70" s="297"/>
      <c r="S70" s="297"/>
      <c r="T70" s="297"/>
      <c r="U70" s="297"/>
      <c r="V70" s="297"/>
      <c r="W70" s="297"/>
    </row>
    <row r="71" spans="1:23" x14ac:dyDescent="0.3">
      <c r="A71" s="290"/>
      <c r="B71" s="130" t="s">
        <v>308</v>
      </c>
      <c r="C71" s="291"/>
      <c r="D71" s="292"/>
      <c r="E71" s="292"/>
      <c r="F71" s="294"/>
      <c r="G71" s="293"/>
      <c r="H71" s="292"/>
      <c r="I71" s="183" t="e">
        <f t="shared" si="11"/>
        <v>#DIV/0!</v>
      </c>
      <c r="J71" s="183" t="e">
        <f>Faktury!H69/'Smlouvy, zakázky a jiné potřeby'!O71</f>
        <v>#DIV/0!</v>
      </c>
      <c r="K71" s="350"/>
      <c r="L71" s="193"/>
      <c r="M71" s="185"/>
      <c r="N71" s="110">
        <f t="shared" si="12"/>
        <v>0</v>
      </c>
      <c r="O71" s="111">
        <f t="shared" si="13"/>
        <v>0</v>
      </c>
      <c r="P71" s="297"/>
      <c r="Q71" s="297"/>
      <c r="R71" s="297"/>
      <c r="S71" s="297"/>
      <c r="T71" s="297"/>
      <c r="U71" s="297"/>
      <c r="V71" s="297"/>
      <c r="W71" s="297"/>
    </row>
    <row r="72" spans="1:23" x14ac:dyDescent="0.3">
      <c r="A72" s="290"/>
      <c r="B72" s="130" t="s">
        <v>309</v>
      </c>
      <c r="C72" s="291"/>
      <c r="D72" s="292"/>
      <c r="E72" s="292"/>
      <c r="F72" s="294"/>
      <c r="G72" s="293"/>
      <c r="H72" s="292"/>
      <c r="I72" s="183" t="e">
        <f t="shared" si="11"/>
        <v>#DIV/0!</v>
      </c>
      <c r="J72" s="183" t="e">
        <f>Faktury!H70/'Smlouvy, zakázky a jiné potřeby'!O72</f>
        <v>#DIV/0!</v>
      </c>
      <c r="K72" s="350"/>
      <c r="L72" s="193"/>
      <c r="M72" s="185"/>
      <c r="N72" s="110">
        <f t="shared" si="12"/>
        <v>0</v>
      </c>
      <c r="O72" s="111">
        <f t="shared" si="13"/>
        <v>0</v>
      </c>
      <c r="P72" s="297"/>
      <c r="Q72" s="297"/>
      <c r="R72" s="297"/>
      <c r="S72" s="297"/>
      <c r="T72" s="297"/>
      <c r="U72" s="297"/>
      <c r="V72" s="297"/>
      <c r="W72" s="297"/>
    </row>
    <row r="73" spans="1:23" x14ac:dyDescent="0.3">
      <c r="A73" s="290"/>
      <c r="B73" s="130" t="s">
        <v>310</v>
      </c>
      <c r="C73" s="291"/>
      <c r="D73" s="292"/>
      <c r="E73" s="292"/>
      <c r="F73" s="291"/>
      <c r="G73" s="295"/>
      <c r="H73" s="292"/>
      <c r="I73" s="183" t="e">
        <f t="shared" si="11"/>
        <v>#DIV/0!</v>
      </c>
      <c r="J73" s="183" t="e">
        <f>Faktury!H71/'Smlouvy, zakázky a jiné potřeby'!O73</f>
        <v>#DIV/0!</v>
      </c>
      <c r="K73" s="350"/>
      <c r="L73" s="193"/>
      <c r="M73" s="185"/>
      <c r="N73" s="110">
        <f t="shared" si="12"/>
        <v>0</v>
      </c>
      <c r="O73" s="111">
        <f t="shared" si="13"/>
        <v>0</v>
      </c>
      <c r="P73" s="297"/>
      <c r="Q73" s="297"/>
      <c r="R73" s="297"/>
      <c r="S73" s="297"/>
      <c r="T73" s="297"/>
      <c r="U73" s="297"/>
      <c r="V73" s="297"/>
      <c r="W73" s="297"/>
    </row>
    <row r="74" spans="1:23" x14ac:dyDescent="0.3">
      <c r="A74" s="290"/>
      <c r="B74" s="130" t="s">
        <v>311</v>
      </c>
      <c r="C74" s="291"/>
      <c r="D74" s="292"/>
      <c r="E74" s="292"/>
      <c r="F74" s="294"/>
      <c r="G74" s="293"/>
      <c r="H74" s="292"/>
      <c r="I74" s="183" t="e">
        <f t="shared" si="11"/>
        <v>#DIV/0!</v>
      </c>
      <c r="J74" s="183" t="e">
        <f>Faktury!H72/'Smlouvy, zakázky a jiné potřeby'!O74</f>
        <v>#DIV/0!</v>
      </c>
      <c r="K74" s="296"/>
      <c r="L74" s="193"/>
      <c r="M74" s="185"/>
      <c r="N74" s="110">
        <f t="shared" si="12"/>
        <v>0</v>
      </c>
      <c r="O74" s="111">
        <f t="shared" si="13"/>
        <v>0</v>
      </c>
      <c r="P74" s="297"/>
      <c r="Q74" s="297"/>
      <c r="R74" s="297"/>
      <c r="S74" s="297"/>
      <c r="T74" s="297"/>
      <c r="U74" s="297"/>
      <c r="V74" s="297"/>
      <c r="W74" s="297"/>
    </row>
    <row r="75" spans="1:23" x14ac:dyDescent="0.3">
      <c r="A75" s="290"/>
      <c r="B75" s="130" t="s">
        <v>312</v>
      </c>
      <c r="C75" s="291"/>
      <c r="D75" s="292"/>
      <c r="E75" s="292"/>
      <c r="F75" s="294"/>
      <c r="G75" s="293"/>
      <c r="H75" s="292"/>
      <c r="I75" s="183" t="e">
        <f t="shared" si="11"/>
        <v>#DIV/0!</v>
      </c>
      <c r="J75" s="183" t="e">
        <f>Faktury!H73/'Smlouvy, zakázky a jiné potřeby'!O75</f>
        <v>#DIV/0!</v>
      </c>
      <c r="K75" s="296"/>
      <c r="L75" s="193"/>
      <c r="M75" s="185"/>
      <c r="N75" s="110">
        <f t="shared" si="12"/>
        <v>0</v>
      </c>
      <c r="O75" s="111">
        <f t="shared" si="13"/>
        <v>0</v>
      </c>
      <c r="P75" s="297"/>
      <c r="Q75" s="297"/>
      <c r="R75" s="297"/>
      <c r="S75" s="297"/>
      <c r="T75" s="297"/>
      <c r="U75" s="297"/>
      <c r="V75" s="297"/>
      <c r="W75" s="297"/>
    </row>
    <row r="76" spans="1:23" x14ac:dyDescent="0.3">
      <c r="A76" s="290"/>
      <c r="B76" s="130" t="s">
        <v>313</v>
      </c>
      <c r="C76" s="291"/>
      <c r="D76" s="292"/>
      <c r="E76" s="292"/>
      <c r="F76" s="294"/>
      <c r="G76" s="293"/>
      <c r="H76" s="292"/>
      <c r="I76" s="183" t="e">
        <f t="shared" si="11"/>
        <v>#DIV/0!</v>
      </c>
      <c r="J76" s="183" t="e">
        <f>Faktury!H74/'Smlouvy, zakázky a jiné potřeby'!O76</f>
        <v>#DIV/0!</v>
      </c>
      <c r="K76" s="296"/>
      <c r="L76" s="193"/>
      <c r="M76" s="185"/>
      <c r="N76" s="110">
        <f t="shared" si="12"/>
        <v>0</v>
      </c>
      <c r="O76" s="111">
        <f t="shared" si="13"/>
        <v>0</v>
      </c>
      <c r="P76" s="297"/>
      <c r="Q76" s="297"/>
      <c r="R76" s="297"/>
      <c r="S76" s="297"/>
      <c r="T76" s="297"/>
      <c r="U76" s="297"/>
      <c r="V76" s="297"/>
      <c r="W76" s="297"/>
    </row>
    <row r="77" spans="1:23" x14ac:dyDescent="0.3">
      <c r="A77" s="290"/>
      <c r="B77" s="130" t="s">
        <v>314</v>
      </c>
      <c r="C77" s="291"/>
      <c r="D77" s="292"/>
      <c r="E77" s="292"/>
      <c r="F77" s="294"/>
      <c r="G77" s="293"/>
      <c r="H77" s="292"/>
      <c r="I77" s="183" t="e">
        <f t="shared" si="11"/>
        <v>#DIV/0!</v>
      </c>
      <c r="J77" s="183" t="e">
        <f>Faktury!H75/'Smlouvy, zakázky a jiné potřeby'!O77</f>
        <v>#DIV/0!</v>
      </c>
      <c r="K77" s="296"/>
      <c r="L77" s="193"/>
      <c r="M77" s="185"/>
      <c r="N77" s="110">
        <f t="shared" si="12"/>
        <v>0</v>
      </c>
      <c r="O77" s="111">
        <f t="shared" si="13"/>
        <v>0</v>
      </c>
      <c r="P77" s="297"/>
      <c r="Q77" s="297"/>
      <c r="R77" s="297"/>
      <c r="S77" s="297"/>
      <c r="T77" s="297"/>
      <c r="U77" s="297"/>
      <c r="V77" s="297"/>
      <c r="W77" s="297"/>
    </row>
    <row r="78" spans="1:23" x14ac:dyDescent="0.3">
      <c r="A78" s="290"/>
      <c r="B78" s="130" t="s">
        <v>315</v>
      </c>
      <c r="C78" s="291"/>
      <c r="D78" s="292"/>
      <c r="E78" s="292"/>
      <c r="F78" s="294"/>
      <c r="G78" s="293"/>
      <c r="H78" s="292"/>
      <c r="I78" s="183" t="e">
        <f t="shared" si="11"/>
        <v>#DIV/0!</v>
      </c>
      <c r="J78" s="183" t="e">
        <f>Faktury!H76/'Smlouvy, zakázky a jiné potřeby'!O78</f>
        <v>#DIV/0!</v>
      </c>
      <c r="K78" s="296"/>
      <c r="L78" s="193"/>
      <c r="M78" s="185"/>
      <c r="N78" s="110">
        <f t="shared" si="12"/>
        <v>0</v>
      </c>
      <c r="O78" s="111">
        <f t="shared" si="13"/>
        <v>0</v>
      </c>
      <c r="P78" s="297"/>
      <c r="Q78" s="297"/>
      <c r="R78" s="297"/>
      <c r="S78" s="297"/>
      <c r="T78" s="297"/>
      <c r="U78" s="297"/>
      <c r="V78" s="297"/>
      <c r="W78" s="297"/>
    </row>
    <row r="79" spans="1:23" x14ac:dyDescent="0.3">
      <c r="A79" s="290"/>
      <c r="B79" s="130" t="s">
        <v>316</v>
      </c>
      <c r="C79" s="291"/>
      <c r="D79" s="292"/>
      <c r="E79" s="292"/>
      <c r="F79" s="294"/>
      <c r="G79" s="293"/>
      <c r="H79" s="292"/>
      <c r="I79" s="183" t="e">
        <f t="shared" si="11"/>
        <v>#DIV/0!</v>
      </c>
      <c r="J79" s="183" t="e">
        <f>Faktury!H77/'Smlouvy, zakázky a jiné potřeby'!O79</f>
        <v>#DIV/0!</v>
      </c>
      <c r="K79" s="296"/>
      <c r="L79" s="193"/>
      <c r="M79" s="185"/>
      <c r="N79" s="110">
        <f t="shared" si="12"/>
        <v>0</v>
      </c>
      <c r="O79" s="111">
        <f t="shared" si="13"/>
        <v>0</v>
      </c>
      <c r="P79" s="297"/>
      <c r="Q79" s="297"/>
      <c r="R79" s="297"/>
      <c r="S79" s="297"/>
      <c r="T79" s="297"/>
      <c r="U79" s="297"/>
      <c r="V79" s="297"/>
      <c r="W79" s="297"/>
    </row>
    <row r="80" spans="1:23" x14ac:dyDescent="0.3">
      <c r="A80" s="290"/>
      <c r="B80" s="130" t="s">
        <v>317</v>
      </c>
      <c r="C80" s="291"/>
      <c r="D80" s="292"/>
      <c r="E80" s="292"/>
      <c r="F80" s="294"/>
      <c r="G80" s="293"/>
      <c r="H80" s="292"/>
      <c r="I80" s="183" t="e">
        <f t="shared" si="11"/>
        <v>#DIV/0!</v>
      </c>
      <c r="J80" s="183" t="e">
        <f>Faktury!H78/'Smlouvy, zakázky a jiné potřeby'!O80</f>
        <v>#DIV/0!</v>
      </c>
      <c r="K80" s="296"/>
      <c r="L80" s="193"/>
      <c r="M80" s="185"/>
      <c r="N80" s="110">
        <f t="shared" si="12"/>
        <v>0</v>
      </c>
      <c r="O80" s="111">
        <f t="shared" si="13"/>
        <v>0</v>
      </c>
      <c r="P80" s="297"/>
      <c r="Q80" s="297"/>
      <c r="R80" s="297"/>
      <c r="S80" s="297"/>
      <c r="T80" s="297"/>
      <c r="U80" s="297"/>
      <c r="V80" s="297"/>
      <c r="W80" s="297"/>
    </row>
    <row r="81" spans="1:23" x14ac:dyDescent="0.3">
      <c r="A81" s="290"/>
      <c r="B81" s="130" t="s">
        <v>318</v>
      </c>
      <c r="C81" s="291"/>
      <c r="D81" s="292"/>
      <c r="E81" s="292"/>
      <c r="F81" s="294"/>
      <c r="G81" s="293"/>
      <c r="H81" s="292"/>
      <c r="I81" s="183" t="e">
        <f t="shared" si="11"/>
        <v>#DIV/0!</v>
      </c>
      <c r="J81" s="183" t="e">
        <f>Faktury!H79/'Smlouvy, zakázky a jiné potřeby'!O81</f>
        <v>#DIV/0!</v>
      </c>
      <c r="K81" s="296"/>
      <c r="L81" s="193"/>
      <c r="M81" s="185"/>
      <c r="N81" s="110">
        <f t="shared" si="12"/>
        <v>0</v>
      </c>
      <c r="O81" s="111">
        <f t="shared" si="13"/>
        <v>0</v>
      </c>
      <c r="P81" s="297"/>
      <c r="Q81" s="297"/>
      <c r="R81" s="297"/>
      <c r="S81" s="297"/>
      <c r="T81" s="297"/>
      <c r="U81" s="297"/>
      <c r="V81" s="297"/>
      <c r="W81" s="297"/>
    </row>
    <row r="82" spans="1:23" x14ac:dyDescent="0.3">
      <c r="A82" s="290"/>
      <c r="B82" s="130" t="s">
        <v>319</v>
      </c>
      <c r="C82" s="291"/>
      <c r="D82" s="292"/>
      <c r="E82" s="292"/>
      <c r="F82" s="294"/>
      <c r="G82" s="293"/>
      <c r="H82" s="292"/>
      <c r="I82" s="183" t="e">
        <f t="shared" si="11"/>
        <v>#DIV/0!</v>
      </c>
      <c r="J82" s="183" t="e">
        <f>Faktury!H80/'Smlouvy, zakázky a jiné potřeby'!O82</f>
        <v>#DIV/0!</v>
      </c>
      <c r="K82" s="296"/>
      <c r="L82" s="193"/>
      <c r="M82" s="185"/>
      <c r="N82" s="110">
        <f t="shared" si="12"/>
        <v>0</v>
      </c>
      <c r="O82" s="111">
        <f t="shared" si="13"/>
        <v>0</v>
      </c>
      <c r="P82" s="297"/>
      <c r="Q82" s="297"/>
      <c r="R82" s="297"/>
      <c r="S82" s="297"/>
      <c r="T82" s="297"/>
      <c r="U82" s="297"/>
      <c r="V82" s="297"/>
      <c r="W82" s="297"/>
    </row>
    <row r="83" spans="1:23" x14ac:dyDescent="0.3">
      <c r="A83" s="290"/>
      <c r="B83" s="130" t="s">
        <v>320</v>
      </c>
      <c r="C83" s="291"/>
      <c r="D83" s="292"/>
      <c r="E83" s="292"/>
      <c r="F83" s="294"/>
      <c r="G83" s="293"/>
      <c r="H83" s="292"/>
      <c r="I83" s="183" t="e">
        <f t="shared" ref="I83:I117" si="14">(K83+M83)/O83</f>
        <v>#DIV/0!</v>
      </c>
      <c r="J83" s="183" t="e">
        <f>Faktury!H81/'Smlouvy, zakázky a jiné potřeby'!O83</f>
        <v>#DIV/0!</v>
      </c>
      <c r="K83" s="296"/>
      <c r="L83" s="193"/>
      <c r="M83" s="185"/>
      <c r="N83" s="110">
        <f t="shared" ref="N83:N117" si="15">O83-K83-M83</f>
        <v>0</v>
      </c>
      <c r="O83" s="111">
        <f t="shared" si="13"/>
        <v>0</v>
      </c>
      <c r="P83" s="297"/>
      <c r="Q83" s="297"/>
      <c r="R83" s="297"/>
      <c r="S83" s="297"/>
      <c r="T83" s="297"/>
      <c r="U83" s="297"/>
      <c r="V83" s="297"/>
      <c r="W83" s="297"/>
    </row>
    <row r="84" spans="1:23" x14ac:dyDescent="0.3">
      <c r="A84" s="290"/>
      <c r="B84" s="130" t="s">
        <v>321</v>
      </c>
      <c r="C84" s="291"/>
      <c r="D84" s="292"/>
      <c r="E84" s="292"/>
      <c r="F84" s="294"/>
      <c r="G84" s="293"/>
      <c r="H84" s="292"/>
      <c r="I84" s="183" t="e">
        <f t="shared" si="14"/>
        <v>#DIV/0!</v>
      </c>
      <c r="J84" s="183" t="e">
        <f>Faktury!H82/'Smlouvy, zakázky a jiné potřeby'!O84</f>
        <v>#DIV/0!</v>
      </c>
      <c r="K84" s="296"/>
      <c r="L84" s="193"/>
      <c r="M84" s="185"/>
      <c r="N84" s="110">
        <f t="shared" si="15"/>
        <v>0</v>
      </c>
      <c r="O84" s="111">
        <f t="shared" si="13"/>
        <v>0</v>
      </c>
      <c r="P84" s="297"/>
      <c r="Q84" s="297"/>
      <c r="R84" s="297"/>
      <c r="S84" s="297"/>
      <c r="T84" s="297"/>
      <c r="U84" s="297"/>
      <c r="V84" s="297"/>
      <c r="W84" s="297"/>
    </row>
    <row r="85" spans="1:23" x14ac:dyDescent="0.3">
      <c r="A85" s="290"/>
      <c r="B85" s="130" t="s">
        <v>322</v>
      </c>
      <c r="C85" s="291"/>
      <c r="D85" s="292"/>
      <c r="E85" s="292"/>
      <c r="F85" s="294"/>
      <c r="G85" s="293"/>
      <c r="H85" s="292"/>
      <c r="I85" s="183" t="e">
        <f t="shared" si="14"/>
        <v>#DIV/0!</v>
      </c>
      <c r="J85" s="183" t="e">
        <f>Faktury!H83/'Smlouvy, zakázky a jiné potřeby'!O85</f>
        <v>#DIV/0!</v>
      </c>
      <c r="K85" s="296"/>
      <c r="L85" s="193"/>
      <c r="M85" s="185"/>
      <c r="N85" s="110">
        <f t="shared" si="15"/>
        <v>0</v>
      </c>
      <c r="O85" s="111">
        <f t="shared" ref="O85:O117" si="16">SUM(P85:W85)</f>
        <v>0</v>
      </c>
      <c r="P85" s="297"/>
      <c r="Q85" s="297"/>
      <c r="R85" s="297"/>
      <c r="S85" s="297"/>
      <c r="T85" s="297"/>
      <c r="U85" s="297"/>
      <c r="V85" s="297"/>
      <c r="W85" s="297"/>
    </row>
    <row r="86" spans="1:23" x14ac:dyDescent="0.3">
      <c r="A86" s="290"/>
      <c r="B86" s="130" t="s">
        <v>323</v>
      </c>
      <c r="C86" s="291"/>
      <c r="D86" s="292"/>
      <c r="E86" s="292"/>
      <c r="F86" s="294"/>
      <c r="G86" s="293"/>
      <c r="H86" s="292"/>
      <c r="I86" s="183" t="e">
        <f t="shared" si="14"/>
        <v>#DIV/0!</v>
      </c>
      <c r="J86" s="183" t="e">
        <f>Faktury!H84/'Smlouvy, zakázky a jiné potřeby'!O86</f>
        <v>#DIV/0!</v>
      </c>
      <c r="K86" s="296"/>
      <c r="L86" s="193"/>
      <c r="M86" s="185"/>
      <c r="N86" s="110">
        <f t="shared" si="15"/>
        <v>0</v>
      </c>
      <c r="O86" s="111">
        <f t="shared" si="16"/>
        <v>0</v>
      </c>
      <c r="P86" s="297"/>
      <c r="Q86" s="297"/>
      <c r="R86" s="297"/>
      <c r="S86" s="297"/>
      <c r="T86" s="297"/>
      <c r="U86" s="297"/>
      <c r="V86" s="297"/>
      <c r="W86" s="297"/>
    </row>
    <row r="87" spans="1:23" x14ac:dyDescent="0.3">
      <c r="A87" s="138"/>
      <c r="B87" s="130" t="s">
        <v>324</v>
      </c>
      <c r="C87" s="139"/>
      <c r="D87" s="140"/>
      <c r="E87" s="140"/>
      <c r="F87" s="198"/>
      <c r="G87" s="144"/>
      <c r="H87" s="140"/>
      <c r="I87" s="183" t="e">
        <f t="shared" si="14"/>
        <v>#DIV/0!</v>
      </c>
      <c r="J87" s="183" t="e">
        <f>Faktury!H85/'Smlouvy, zakázky a jiné potřeby'!O87</f>
        <v>#DIV/0!</v>
      </c>
      <c r="K87" s="257"/>
      <c r="L87" s="193"/>
      <c r="M87" s="177"/>
      <c r="N87" s="110">
        <f t="shared" si="15"/>
        <v>0</v>
      </c>
      <c r="O87" s="111">
        <f t="shared" si="16"/>
        <v>0</v>
      </c>
      <c r="P87" s="123"/>
      <c r="Q87" s="123"/>
      <c r="R87" s="123"/>
      <c r="S87" s="123"/>
      <c r="T87" s="123"/>
      <c r="U87" s="123"/>
      <c r="V87" s="123"/>
      <c r="W87" s="123"/>
    </row>
    <row r="88" spans="1:23" x14ac:dyDescent="0.3">
      <c r="A88" s="138"/>
      <c r="B88" s="130" t="s">
        <v>325</v>
      </c>
      <c r="C88" s="139"/>
      <c r="D88" s="140"/>
      <c r="E88" s="140"/>
      <c r="F88" s="198"/>
      <c r="G88" s="144"/>
      <c r="H88" s="140"/>
      <c r="I88" s="183" t="e">
        <f t="shared" si="14"/>
        <v>#DIV/0!</v>
      </c>
      <c r="J88" s="183" t="e">
        <f>Faktury!H86/'Smlouvy, zakázky a jiné potřeby'!O88</f>
        <v>#DIV/0!</v>
      </c>
      <c r="K88" s="257"/>
      <c r="L88" s="193"/>
      <c r="M88" s="177"/>
      <c r="N88" s="110">
        <f t="shared" si="15"/>
        <v>0</v>
      </c>
      <c r="O88" s="111">
        <f t="shared" si="16"/>
        <v>0</v>
      </c>
      <c r="P88" s="123"/>
      <c r="Q88" s="123"/>
      <c r="R88" s="123"/>
      <c r="S88" s="123"/>
      <c r="T88" s="123"/>
      <c r="U88" s="123"/>
      <c r="V88" s="123"/>
      <c r="W88" s="123"/>
    </row>
    <row r="89" spans="1:23" x14ac:dyDescent="0.3">
      <c r="A89" s="138"/>
      <c r="B89" s="130" t="s">
        <v>326</v>
      </c>
      <c r="C89" s="139"/>
      <c r="D89" s="140"/>
      <c r="E89" s="140"/>
      <c r="F89" s="198"/>
      <c r="G89" s="144"/>
      <c r="H89" s="140"/>
      <c r="I89" s="183" t="e">
        <f t="shared" si="14"/>
        <v>#DIV/0!</v>
      </c>
      <c r="J89" s="183" t="e">
        <f>Faktury!H87/'Smlouvy, zakázky a jiné potřeby'!O89</f>
        <v>#DIV/0!</v>
      </c>
      <c r="K89" s="257"/>
      <c r="L89" s="193"/>
      <c r="M89" s="177"/>
      <c r="N89" s="110">
        <f t="shared" si="15"/>
        <v>0</v>
      </c>
      <c r="O89" s="111">
        <f t="shared" si="16"/>
        <v>0</v>
      </c>
      <c r="P89" s="123"/>
      <c r="Q89" s="123"/>
      <c r="R89" s="123"/>
      <c r="S89" s="123"/>
      <c r="T89" s="123"/>
      <c r="U89" s="123"/>
      <c r="V89" s="123"/>
      <c r="W89" s="123"/>
    </row>
    <row r="90" spans="1:23" x14ac:dyDescent="0.3">
      <c r="A90" s="138"/>
      <c r="B90" s="130" t="s">
        <v>327</v>
      </c>
      <c r="C90" s="139"/>
      <c r="D90" s="140"/>
      <c r="E90" s="140"/>
      <c r="F90" s="198"/>
      <c r="G90" s="144"/>
      <c r="H90" s="140"/>
      <c r="I90" s="183" t="e">
        <f t="shared" si="14"/>
        <v>#DIV/0!</v>
      </c>
      <c r="J90" s="183" t="e">
        <f>Faktury!H88/'Smlouvy, zakázky a jiné potřeby'!O90</f>
        <v>#DIV/0!</v>
      </c>
      <c r="K90" s="257"/>
      <c r="L90" s="193"/>
      <c r="M90" s="177"/>
      <c r="N90" s="110">
        <f t="shared" si="15"/>
        <v>0</v>
      </c>
      <c r="O90" s="111">
        <f t="shared" si="16"/>
        <v>0</v>
      </c>
      <c r="P90" s="123"/>
      <c r="Q90" s="123"/>
      <c r="R90" s="123"/>
      <c r="S90" s="123"/>
      <c r="T90" s="123"/>
      <c r="U90" s="123"/>
      <c r="V90" s="123"/>
      <c r="W90" s="123"/>
    </row>
    <row r="91" spans="1:23" x14ac:dyDescent="0.3">
      <c r="A91" s="138"/>
      <c r="B91" s="130" t="s">
        <v>328</v>
      </c>
      <c r="C91" s="139"/>
      <c r="D91" s="140"/>
      <c r="E91" s="140"/>
      <c r="F91" s="198"/>
      <c r="G91" s="144"/>
      <c r="H91" s="140"/>
      <c r="I91" s="183" t="e">
        <f t="shared" si="14"/>
        <v>#DIV/0!</v>
      </c>
      <c r="J91" s="183" t="e">
        <f>Faktury!H89/'Smlouvy, zakázky a jiné potřeby'!O91</f>
        <v>#DIV/0!</v>
      </c>
      <c r="K91" s="257"/>
      <c r="L91" s="193"/>
      <c r="M91" s="177"/>
      <c r="N91" s="110">
        <f t="shared" si="15"/>
        <v>0</v>
      </c>
      <c r="O91" s="111">
        <f t="shared" si="16"/>
        <v>0</v>
      </c>
      <c r="P91" s="123"/>
      <c r="Q91" s="123"/>
      <c r="R91" s="123"/>
      <c r="S91" s="123"/>
      <c r="T91" s="123"/>
      <c r="U91" s="123"/>
      <c r="V91" s="123"/>
      <c r="W91" s="123"/>
    </row>
    <row r="92" spans="1:23" x14ac:dyDescent="0.3">
      <c r="A92" s="138"/>
      <c r="B92" s="130" t="s">
        <v>329</v>
      </c>
      <c r="C92" s="139"/>
      <c r="D92" s="140"/>
      <c r="E92" s="140"/>
      <c r="F92" s="198"/>
      <c r="G92" s="144"/>
      <c r="H92" s="140"/>
      <c r="I92" s="183" t="e">
        <f t="shared" si="14"/>
        <v>#DIV/0!</v>
      </c>
      <c r="J92" s="183" t="e">
        <f>Faktury!H90/'Smlouvy, zakázky a jiné potřeby'!O92</f>
        <v>#DIV/0!</v>
      </c>
      <c r="K92" s="257"/>
      <c r="L92" s="193"/>
      <c r="M92" s="177"/>
      <c r="N92" s="110">
        <f t="shared" si="15"/>
        <v>0</v>
      </c>
      <c r="O92" s="111">
        <f t="shared" si="16"/>
        <v>0</v>
      </c>
      <c r="P92" s="123"/>
      <c r="Q92" s="123"/>
      <c r="R92" s="123"/>
      <c r="S92" s="123"/>
      <c r="T92" s="123"/>
      <c r="U92" s="123"/>
      <c r="V92" s="123"/>
      <c r="W92" s="123"/>
    </row>
    <row r="93" spans="1:23" x14ac:dyDescent="0.3">
      <c r="A93" s="138"/>
      <c r="B93" s="130" t="s">
        <v>330</v>
      </c>
      <c r="C93" s="139"/>
      <c r="D93" s="140"/>
      <c r="E93" s="140"/>
      <c r="F93" s="198"/>
      <c r="G93" s="144"/>
      <c r="H93" s="140"/>
      <c r="I93" s="183" t="e">
        <f t="shared" si="14"/>
        <v>#DIV/0!</v>
      </c>
      <c r="J93" s="183" t="e">
        <f>Faktury!H91/'Smlouvy, zakázky a jiné potřeby'!O93</f>
        <v>#DIV/0!</v>
      </c>
      <c r="K93" s="257"/>
      <c r="L93" s="193"/>
      <c r="M93" s="177"/>
      <c r="N93" s="110">
        <f t="shared" si="15"/>
        <v>0</v>
      </c>
      <c r="O93" s="111">
        <f t="shared" si="16"/>
        <v>0</v>
      </c>
      <c r="P93" s="123"/>
      <c r="Q93" s="123"/>
      <c r="R93" s="123"/>
      <c r="S93" s="123"/>
      <c r="T93" s="123"/>
      <c r="U93" s="123"/>
      <c r="V93" s="123"/>
      <c r="W93" s="123"/>
    </row>
    <row r="94" spans="1:23" x14ac:dyDescent="0.3">
      <c r="A94" s="138"/>
      <c r="B94" s="130" t="s">
        <v>331</v>
      </c>
      <c r="C94" s="139"/>
      <c r="D94" s="140"/>
      <c r="E94" s="140"/>
      <c r="F94" s="198"/>
      <c r="G94" s="144"/>
      <c r="H94" s="140"/>
      <c r="I94" s="183" t="e">
        <f t="shared" si="14"/>
        <v>#DIV/0!</v>
      </c>
      <c r="J94" s="183" t="e">
        <f>Faktury!H92/'Smlouvy, zakázky a jiné potřeby'!O94</f>
        <v>#DIV/0!</v>
      </c>
      <c r="K94" s="257"/>
      <c r="L94" s="193"/>
      <c r="M94" s="177"/>
      <c r="N94" s="110">
        <f t="shared" si="15"/>
        <v>0</v>
      </c>
      <c r="O94" s="111">
        <f t="shared" si="16"/>
        <v>0</v>
      </c>
      <c r="P94" s="123"/>
      <c r="Q94" s="123"/>
      <c r="R94" s="123"/>
      <c r="S94" s="123"/>
      <c r="T94" s="123"/>
      <c r="U94" s="123"/>
      <c r="V94" s="123"/>
      <c r="W94" s="123"/>
    </row>
    <row r="95" spans="1:23" x14ac:dyDescent="0.3">
      <c r="A95" s="138"/>
      <c r="B95" s="130" t="s">
        <v>332</v>
      </c>
      <c r="C95" s="139"/>
      <c r="D95" s="140"/>
      <c r="E95" s="140"/>
      <c r="F95" s="198"/>
      <c r="G95" s="144"/>
      <c r="H95" s="140"/>
      <c r="I95" s="183" t="e">
        <f t="shared" si="14"/>
        <v>#DIV/0!</v>
      </c>
      <c r="J95" s="183" t="e">
        <f>Faktury!H93/'Smlouvy, zakázky a jiné potřeby'!O95</f>
        <v>#DIV/0!</v>
      </c>
      <c r="K95" s="257"/>
      <c r="L95" s="193"/>
      <c r="M95" s="177"/>
      <c r="N95" s="110">
        <f t="shared" si="15"/>
        <v>0</v>
      </c>
      <c r="O95" s="111">
        <f t="shared" si="16"/>
        <v>0</v>
      </c>
      <c r="P95" s="123"/>
      <c r="Q95" s="123"/>
      <c r="R95" s="123"/>
      <c r="S95" s="123"/>
      <c r="T95" s="123"/>
      <c r="U95" s="123"/>
      <c r="V95" s="123"/>
      <c r="W95" s="123"/>
    </row>
    <row r="96" spans="1:23" x14ac:dyDescent="0.3">
      <c r="A96" s="138"/>
      <c r="B96" s="130" t="s">
        <v>333</v>
      </c>
      <c r="C96" s="139"/>
      <c r="D96" s="140"/>
      <c r="E96" s="140"/>
      <c r="F96" s="198"/>
      <c r="G96" s="144"/>
      <c r="H96" s="140"/>
      <c r="I96" s="183" t="e">
        <f t="shared" si="14"/>
        <v>#DIV/0!</v>
      </c>
      <c r="J96" s="183" t="e">
        <f>Faktury!H94/'Smlouvy, zakázky a jiné potřeby'!O96</f>
        <v>#DIV/0!</v>
      </c>
      <c r="K96" s="257"/>
      <c r="L96" s="193"/>
      <c r="M96" s="177"/>
      <c r="N96" s="110">
        <f t="shared" si="15"/>
        <v>0</v>
      </c>
      <c r="O96" s="111">
        <f t="shared" si="16"/>
        <v>0</v>
      </c>
      <c r="P96" s="123"/>
      <c r="Q96" s="123"/>
      <c r="R96" s="123"/>
      <c r="S96" s="123"/>
      <c r="T96" s="123"/>
      <c r="U96" s="123"/>
      <c r="V96" s="123"/>
      <c r="W96" s="123"/>
    </row>
    <row r="97" spans="1:23" x14ac:dyDescent="0.3">
      <c r="A97" s="138"/>
      <c r="B97" s="130" t="s">
        <v>334</v>
      </c>
      <c r="C97" s="139"/>
      <c r="D97" s="140"/>
      <c r="E97" s="140"/>
      <c r="F97" s="198"/>
      <c r="G97" s="144"/>
      <c r="H97" s="140"/>
      <c r="I97" s="183" t="e">
        <f t="shared" si="14"/>
        <v>#DIV/0!</v>
      </c>
      <c r="J97" s="183" t="e">
        <f>Faktury!H95/'Smlouvy, zakázky a jiné potřeby'!O97</f>
        <v>#DIV/0!</v>
      </c>
      <c r="K97" s="257"/>
      <c r="L97" s="193"/>
      <c r="M97" s="177"/>
      <c r="N97" s="110">
        <f t="shared" si="15"/>
        <v>0</v>
      </c>
      <c r="O97" s="111">
        <f t="shared" si="16"/>
        <v>0</v>
      </c>
      <c r="P97" s="123"/>
      <c r="Q97" s="123"/>
      <c r="R97" s="123"/>
      <c r="S97" s="123"/>
      <c r="T97" s="123"/>
      <c r="U97" s="123"/>
      <c r="V97" s="123"/>
      <c r="W97" s="123"/>
    </row>
    <row r="98" spans="1:23" x14ac:dyDescent="0.3">
      <c r="A98" s="138"/>
      <c r="B98" s="130" t="s">
        <v>335</v>
      </c>
      <c r="C98" s="139"/>
      <c r="D98" s="140"/>
      <c r="E98" s="140"/>
      <c r="F98" s="198"/>
      <c r="G98" s="144"/>
      <c r="H98" s="140"/>
      <c r="I98" s="183" t="e">
        <f t="shared" si="14"/>
        <v>#DIV/0!</v>
      </c>
      <c r="J98" s="183" t="e">
        <f>Faktury!H96/'Smlouvy, zakázky a jiné potřeby'!O98</f>
        <v>#DIV/0!</v>
      </c>
      <c r="K98" s="257"/>
      <c r="L98" s="193"/>
      <c r="M98" s="177"/>
      <c r="N98" s="110">
        <f t="shared" si="15"/>
        <v>0</v>
      </c>
      <c r="O98" s="111">
        <f t="shared" si="16"/>
        <v>0</v>
      </c>
      <c r="P98" s="123"/>
      <c r="Q98" s="123"/>
      <c r="R98" s="123"/>
      <c r="S98" s="123"/>
      <c r="T98" s="123"/>
      <c r="U98" s="123"/>
      <c r="V98" s="123"/>
      <c r="W98" s="123"/>
    </row>
    <row r="99" spans="1:23" x14ac:dyDescent="0.3">
      <c r="A99" s="138"/>
      <c r="B99" s="130" t="s">
        <v>336</v>
      </c>
      <c r="C99" s="139"/>
      <c r="D99" s="140"/>
      <c r="E99" s="140"/>
      <c r="F99" s="198"/>
      <c r="G99" s="144"/>
      <c r="H99" s="140"/>
      <c r="I99" s="183" t="e">
        <f t="shared" si="14"/>
        <v>#DIV/0!</v>
      </c>
      <c r="J99" s="183" t="e">
        <f>Faktury!H97/'Smlouvy, zakázky a jiné potřeby'!O99</f>
        <v>#DIV/0!</v>
      </c>
      <c r="K99" s="257"/>
      <c r="L99" s="193"/>
      <c r="M99" s="177"/>
      <c r="N99" s="110">
        <f t="shared" si="15"/>
        <v>0</v>
      </c>
      <c r="O99" s="111">
        <f t="shared" si="16"/>
        <v>0</v>
      </c>
      <c r="P99" s="123"/>
      <c r="Q99" s="123"/>
      <c r="R99" s="123"/>
      <c r="S99" s="123"/>
      <c r="T99" s="123"/>
      <c r="U99" s="123"/>
      <c r="V99" s="123"/>
      <c r="W99" s="123"/>
    </row>
    <row r="100" spans="1:23" x14ac:dyDescent="0.3">
      <c r="A100" s="138"/>
      <c r="B100" s="130" t="s">
        <v>337</v>
      </c>
      <c r="C100" s="139"/>
      <c r="D100" s="140"/>
      <c r="E100" s="140"/>
      <c r="F100" s="198"/>
      <c r="G100" s="144"/>
      <c r="H100" s="140"/>
      <c r="I100" s="183" t="e">
        <f t="shared" si="14"/>
        <v>#DIV/0!</v>
      </c>
      <c r="J100" s="183" t="e">
        <f>Faktury!H98/'Smlouvy, zakázky a jiné potřeby'!O100</f>
        <v>#DIV/0!</v>
      </c>
      <c r="K100" s="257"/>
      <c r="L100" s="193"/>
      <c r="M100" s="177"/>
      <c r="N100" s="110">
        <f t="shared" si="15"/>
        <v>0</v>
      </c>
      <c r="O100" s="111">
        <f t="shared" si="16"/>
        <v>0</v>
      </c>
      <c r="P100" s="123"/>
      <c r="Q100" s="123"/>
      <c r="R100" s="123"/>
      <c r="S100" s="123"/>
      <c r="T100" s="123"/>
      <c r="U100" s="123"/>
      <c r="V100" s="123"/>
      <c r="W100" s="123"/>
    </row>
    <row r="101" spans="1:23" x14ac:dyDescent="0.3">
      <c r="A101" s="138"/>
      <c r="B101" s="130" t="s">
        <v>338</v>
      </c>
      <c r="C101" s="139"/>
      <c r="D101" s="140"/>
      <c r="E101" s="140"/>
      <c r="F101" s="198"/>
      <c r="G101" s="144"/>
      <c r="H101" s="140"/>
      <c r="I101" s="183" t="e">
        <f t="shared" si="14"/>
        <v>#DIV/0!</v>
      </c>
      <c r="J101" s="183" t="e">
        <f>Faktury!H99/'Smlouvy, zakázky a jiné potřeby'!O101</f>
        <v>#DIV/0!</v>
      </c>
      <c r="K101" s="257"/>
      <c r="L101" s="193"/>
      <c r="M101" s="177"/>
      <c r="N101" s="110">
        <f t="shared" si="15"/>
        <v>0</v>
      </c>
      <c r="O101" s="111">
        <f t="shared" si="16"/>
        <v>0</v>
      </c>
      <c r="P101" s="123"/>
      <c r="Q101" s="123"/>
      <c r="R101" s="123"/>
      <c r="S101" s="123"/>
      <c r="T101" s="123"/>
      <c r="U101" s="123"/>
      <c r="V101" s="123"/>
      <c r="W101" s="123"/>
    </row>
    <row r="102" spans="1:23" x14ac:dyDescent="0.3">
      <c r="A102" s="138"/>
      <c r="B102" s="130" t="s">
        <v>339</v>
      </c>
      <c r="C102" s="139"/>
      <c r="D102" s="140"/>
      <c r="E102" s="140"/>
      <c r="F102" s="198"/>
      <c r="G102" s="144"/>
      <c r="H102" s="140"/>
      <c r="I102" s="183" t="e">
        <f t="shared" si="14"/>
        <v>#DIV/0!</v>
      </c>
      <c r="J102" s="183" t="e">
        <f>Faktury!H100/'Smlouvy, zakázky a jiné potřeby'!O102</f>
        <v>#DIV/0!</v>
      </c>
      <c r="K102" s="257"/>
      <c r="L102" s="193"/>
      <c r="M102" s="177"/>
      <c r="N102" s="110">
        <f t="shared" si="15"/>
        <v>0</v>
      </c>
      <c r="O102" s="111">
        <f t="shared" si="16"/>
        <v>0</v>
      </c>
      <c r="P102" s="123"/>
      <c r="Q102" s="123"/>
      <c r="R102" s="123"/>
      <c r="S102" s="123"/>
      <c r="T102" s="123"/>
      <c r="U102" s="123"/>
      <c r="V102" s="123"/>
      <c r="W102" s="123"/>
    </row>
    <row r="103" spans="1:23" x14ac:dyDescent="0.3">
      <c r="A103" s="138"/>
      <c r="B103" s="130" t="s">
        <v>340</v>
      </c>
      <c r="C103" s="139"/>
      <c r="D103" s="140"/>
      <c r="E103" s="140"/>
      <c r="F103" s="198"/>
      <c r="G103" s="144"/>
      <c r="H103" s="140"/>
      <c r="I103" s="183" t="e">
        <f t="shared" si="14"/>
        <v>#DIV/0!</v>
      </c>
      <c r="J103" s="183" t="e">
        <f>Faktury!H101/'Smlouvy, zakázky a jiné potřeby'!O103</f>
        <v>#DIV/0!</v>
      </c>
      <c r="K103" s="257"/>
      <c r="L103" s="193"/>
      <c r="M103" s="177"/>
      <c r="N103" s="110">
        <f t="shared" si="15"/>
        <v>0</v>
      </c>
      <c r="O103" s="111">
        <f t="shared" si="16"/>
        <v>0</v>
      </c>
      <c r="P103" s="123"/>
      <c r="Q103" s="123"/>
      <c r="R103" s="123"/>
      <c r="S103" s="123"/>
      <c r="T103" s="123"/>
      <c r="U103" s="123"/>
      <c r="V103" s="123"/>
      <c r="W103" s="123"/>
    </row>
    <row r="104" spans="1:23" x14ac:dyDescent="0.3">
      <c r="A104" s="138"/>
      <c r="B104" s="130" t="s">
        <v>341</v>
      </c>
      <c r="C104" s="139"/>
      <c r="D104" s="140"/>
      <c r="E104" s="140"/>
      <c r="F104" s="198"/>
      <c r="G104" s="144"/>
      <c r="H104" s="140"/>
      <c r="I104" s="183" t="e">
        <f t="shared" si="14"/>
        <v>#DIV/0!</v>
      </c>
      <c r="J104" s="183" t="e">
        <f>Faktury!H102/'Smlouvy, zakázky a jiné potřeby'!O104</f>
        <v>#DIV/0!</v>
      </c>
      <c r="K104" s="257"/>
      <c r="L104" s="193"/>
      <c r="M104" s="177"/>
      <c r="N104" s="110">
        <f t="shared" si="15"/>
        <v>0</v>
      </c>
      <c r="O104" s="111">
        <f t="shared" si="16"/>
        <v>0</v>
      </c>
      <c r="P104" s="123"/>
      <c r="Q104" s="123"/>
      <c r="R104" s="123"/>
      <c r="S104" s="123"/>
      <c r="T104" s="123"/>
      <c r="U104" s="123"/>
      <c r="V104" s="123"/>
      <c r="W104" s="123"/>
    </row>
    <row r="105" spans="1:23" x14ac:dyDescent="0.3">
      <c r="A105" s="138"/>
      <c r="B105" s="130" t="s">
        <v>342</v>
      </c>
      <c r="C105" s="139"/>
      <c r="D105" s="140"/>
      <c r="E105" s="140"/>
      <c r="F105" s="198"/>
      <c r="G105" s="144"/>
      <c r="H105" s="140"/>
      <c r="I105" s="183" t="e">
        <f t="shared" si="14"/>
        <v>#DIV/0!</v>
      </c>
      <c r="J105" s="183" t="e">
        <f>Faktury!H103/'Smlouvy, zakázky a jiné potřeby'!O105</f>
        <v>#DIV/0!</v>
      </c>
      <c r="K105" s="257"/>
      <c r="L105" s="193"/>
      <c r="M105" s="177"/>
      <c r="N105" s="110">
        <f t="shared" si="15"/>
        <v>0</v>
      </c>
      <c r="O105" s="111">
        <f t="shared" si="16"/>
        <v>0</v>
      </c>
      <c r="P105" s="123"/>
      <c r="Q105" s="123"/>
      <c r="R105" s="123"/>
      <c r="S105" s="123"/>
      <c r="T105" s="123"/>
      <c r="U105" s="123"/>
      <c r="V105" s="123"/>
      <c r="W105" s="123"/>
    </row>
    <row r="106" spans="1:23" x14ac:dyDescent="0.3">
      <c r="A106" s="138"/>
      <c r="B106" s="130" t="s">
        <v>343</v>
      </c>
      <c r="C106" s="139"/>
      <c r="D106" s="140"/>
      <c r="E106" s="140"/>
      <c r="F106" s="198"/>
      <c r="G106" s="144"/>
      <c r="H106" s="140"/>
      <c r="I106" s="183" t="e">
        <f t="shared" si="14"/>
        <v>#DIV/0!</v>
      </c>
      <c r="J106" s="183" t="e">
        <f>Faktury!H104/'Smlouvy, zakázky a jiné potřeby'!O106</f>
        <v>#DIV/0!</v>
      </c>
      <c r="K106" s="258"/>
      <c r="L106" s="177"/>
      <c r="M106" s="177"/>
      <c r="N106" s="110">
        <f t="shared" si="15"/>
        <v>0</v>
      </c>
      <c r="O106" s="111">
        <f t="shared" si="16"/>
        <v>0</v>
      </c>
      <c r="P106" s="123"/>
      <c r="Q106" s="123"/>
      <c r="R106" s="123"/>
      <c r="S106" s="123"/>
      <c r="T106" s="123"/>
      <c r="U106" s="123"/>
      <c r="V106" s="123"/>
      <c r="W106" s="123"/>
    </row>
    <row r="107" spans="1:23" x14ac:dyDescent="0.3">
      <c r="A107" s="138"/>
      <c r="B107" s="130" t="s">
        <v>344</v>
      </c>
      <c r="C107" s="139"/>
      <c r="D107" s="140"/>
      <c r="E107" s="140"/>
      <c r="F107" s="198"/>
      <c r="G107" s="144"/>
      <c r="H107" s="140"/>
      <c r="I107" s="183" t="e">
        <f t="shared" si="14"/>
        <v>#DIV/0!</v>
      </c>
      <c r="J107" s="183" t="e">
        <f>Faktury!H105/'Smlouvy, zakázky a jiné potřeby'!O107</f>
        <v>#DIV/0!</v>
      </c>
      <c r="K107" s="258"/>
      <c r="L107" s="177"/>
      <c r="M107" s="177"/>
      <c r="N107" s="110">
        <f t="shared" si="15"/>
        <v>0</v>
      </c>
      <c r="O107" s="111">
        <f t="shared" si="16"/>
        <v>0</v>
      </c>
      <c r="P107" s="123"/>
      <c r="Q107" s="123"/>
      <c r="R107" s="123"/>
      <c r="S107" s="123"/>
      <c r="T107" s="123"/>
      <c r="U107" s="123"/>
      <c r="V107" s="123"/>
      <c r="W107" s="123"/>
    </row>
    <row r="108" spans="1:23" x14ac:dyDescent="0.3">
      <c r="A108" s="138"/>
      <c r="B108" s="130" t="s">
        <v>345</v>
      </c>
      <c r="C108" s="139"/>
      <c r="D108" s="140"/>
      <c r="E108" s="140"/>
      <c r="F108" s="198"/>
      <c r="G108" s="144"/>
      <c r="H108" s="140"/>
      <c r="I108" s="183" t="e">
        <f t="shared" si="14"/>
        <v>#DIV/0!</v>
      </c>
      <c r="J108" s="183" t="e">
        <f>Faktury!H106/'Smlouvy, zakázky a jiné potřeby'!O108</f>
        <v>#DIV/0!</v>
      </c>
      <c r="K108" s="258"/>
      <c r="L108" s="177"/>
      <c r="M108" s="177"/>
      <c r="N108" s="110">
        <f t="shared" si="15"/>
        <v>0</v>
      </c>
      <c r="O108" s="111">
        <f t="shared" si="16"/>
        <v>0</v>
      </c>
      <c r="P108" s="123"/>
      <c r="Q108" s="123"/>
      <c r="R108" s="123"/>
      <c r="S108" s="123"/>
      <c r="T108" s="123"/>
      <c r="U108" s="123"/>
      <c r="V108" s="123"/>
      <c r="W108" s="123"/>
    </row>
    <row r="109" spans="1:23" x14ac:dyDescent="0.3">
      <c r="A109" s="138"/>
      <c r="B109" s="130" t="s">
        <v>346</v>
      </c>
      <c r="C109" s="139"/>
      <c r="D109" s="140"/>
      <c r="E109" s="140"/>
      <c r="F109" s="198"/>
      <c r="G109" s="144"/>
      <c r="H109" s="140"/>
      <c r="I109" s="183" t="e">
        <f t="shared" si="14"/>
        <v>#DIV/0!</v>
      </c>
      <c r="J109" s="183" t="e">
        <f>Faktury!H107/'Smlouvy, zakázky a jiné potřeby'!O109</f>
        <v>#DIV/0!</v>
      </c>
      <c r="K109" s="258"/>
      <c r="L109" s="177"/>
      <c r="M109" s="177"/>
      <c r="N109" s="110">
        <f t="shared" si="15"/>
        <v>0</v>
      </c>
      <c r="O109" s="111">
        <f t="shared" si="16"/>
        <v>0</v>
      </c>
      <c r="P109" s="123"/>
      <c r="Q109" s="123"/>
      <c r="R109" s="123"/>
      <c r="S109" s="123"/>
      <c r="T109" s="123"/>
      <c r="U109" s="123"/>
      <c r="V109" s="123"/>
      <c r="W109" s="123"/>
    </row>
    <row r="110" spans="1:23" x14ac:dyDescent="0.3">
      <c r="A110" s="138"/>
      <c r="B110" s="130" t="s">
        <v>347</v>
      </c>
      <c r="C110" s="139"/>
      <c r="D110" s="140"/>
      <c r="E110" s="140"/>
      <c r="F110" s="198"/>
      <c r="G110" s="144"/>
      <c r="H110" s="140"/>
      <c r="I110" s="183" t="e">
        <f t="shared" si="14"/>
        <v>#DIV/0!</v>
      </c>
      <c r="J110" s="183" t="e">
        <f>Faktury!H108/'Smlouvy, zakázky a jiné potřeby'!O110</f>
        <v>#DIV/0!</v>
      </c>
      <c r="K110" s="258"/>
      <c r="L110" s="177"/>
      <c r="M110" s="177"/>
      <c r="N110" s="110">
        <f t="shared" si="15"/>
        <v>0</v>
      </c>
      <c r="O110" s="111">
        <f t="shared" si="16"/>
        <v>0</v>
      </c>
      <c r="P110" s="123"/>
      <c r="Q110" s="123"/>
      <c r="R110" s="123"/>
      <c r="S110" s="123"/>
      <c r="T110" s="123"/>
      <c r="U110" s="123"/>
      <c r="V110" s="123"/>
      <c r="W110" s="123"/>
    </row>
    <row r="111" spans="1:23" x14ac:dyDescent="0.3">
      <c r="A111" s="138"/>
      <c r="B111" s="130" t="s">
        <v>348</v>
      </c>
      <c r="C111" s="139"/>
      <c r="D111" s="140"/>
      <c r="E111" s="140"/>
      <c r="F111" s="198"/>
      <c r="G111" s="144"/>
      <c r="H111" s="140"/>
      <c r="I111" s="183" t="e">
        <f t="shared" si="14"/>
        <v>#DIV/0!</v>
      </c>
      <c r="J111" s="183" t="e">
        <f>Faktury!H109/'Smlouvy, zakázky a jiné potřeby'!O111</f>
        <v>#DIV/0!</v>
      </c>
      <c r="K111" s="184"/>
      <c r="L111" s="177"/>
      <c r="M111" s="177"/>
      <c r="N111" s="110">
        <f t="shared" si="15"/>
        <v>0</v>
      </c>
      <c r="O111" s="111">
        <f t="shared" si="16"/>
        <v>0</v>
      </c>
      <c r="P111" s="123"/>
      <c r="Q111" s="123"/>
      <c r="R111" s="123"/>
      <c r="S111" s="123"/>
      <c r="T111" s="123"/>
      <c r="U111" s="123"/>
      <c r="V111" s="123"/>
      <c r="W111" s="123"/>
    </row>
    <row r="112" spans="1:23" x14ac:dyDescent="0.3">
      <c r="A112" s="138"/>
      <c r="B112" s="130" t="s">
        <v>349</v>
      </c>
      <c r="C112" s="139"/>
      <c r="D112" s="140"/>
      <c r="E112" s="140"/>
      <c r="F112" s="198"/>
      <c r="G112" s="144"/>
      <c r="H112" s="140"/>
      <c r="I112" s="183" t="e">
        <f t="shared" si="14"/>
        <v>#DIV/0!</v>
      </c>
      <c r="J112" s="183" t="e">
        <f>Faktury!H110/'Smlouvy, zakázky a jiné potřeby'!O112</f>
        <v>#DIV/0!</v>
      </c>
      <c r="K112" s="184"/>
      <c r="L112" s="177"/>
      <c r="M112" s="177"/>
      <c r="N112" s="110">
        <f t="shared" si="15"/>
        <v>0</v>
      </c>
      <c r="O112" s="111">
        <f t="shared" si="16"/>
        <v>0</v>
      </c>
      <c r="P112" s="123"/>
      <c r="Q112" s="123"/>
      <c r="R112" s="123"/>
      <c r="S112" s="123"/>
      <c r="T112" s="123"/>
      <c r="U112" s="123"/>
      <c r="V112" s="123"/>
      <c r="W112" s="123"/>
    </row>
    <row r="113" spans="1:23" x14ac:dyDescent="0.3">
      <c r="A113" s="138"/>
      <c r="B113" s="130" t="s">
        <v>350</v>
      </c>
      <c r="C113" s="139"/>
      <c r="D113" s="140"/>
      <c r="E113" s="140"/>
      <c r="F113" s="198"/>
      <c r="G113" s="144"/>
      <c r="H113" s="140"/>
      <c r="I113" s="183" t="e">
        <f t="shared" si="14"/>
        <v>#DIV/0!</v>
      </c>
      <c r="J113" s="183" t="e">
        <f>Faktury!H111/'Smlouvy, zakázky a jiné potřeby'!O113</f>
        <v>#DIV/0!</v>
      </c>
      <c r="K113" s="184"/>
      <c r="L113" s="177"/>
      <c r="M113" s="177"/>
      <c r="N113" s="110">
        <f t="shared" si="15"/>
        <v>0</v>
      </c>
      <c r="O113" s="111">
        <f t="shared" si="16"/>
        <v>0</v>
      </c>
      <c r="P113" s="123"/>
      <c r="Q113" s="123"/>
      <c r="R113" s="123"/>
      <c r="S113" s="123"/>
      <c r="T113" s="123"/>
      <c r="U113" s="123"/>
      <c r="V113" s="123"/>
      <c r="W113" s="123"/>
    </row>
    <row r="114" spans="1:23" x14ac:dyDescent="0.3">
      <c r="A114" s="138"/>
      <c r="B114" s="130" t="s">
        <v>351</v>
      </c>
      <c r="C114" s="139"/>
      <c r="D114" s="140"/>
      <c r="E114" s="140"/>
      <c r="F114" s="198"/>
      <c r="G114" s="144"/>
      <c r="H114" s="140"/>
      <c r="I114" s="183" t="e">
        <f t="shared" si="14"/>
        <v>#DIV/0!</v>
      </c>
      <c r="J114" s="183" t="e">
        <f>Faktury!H112/'Smlouvy, zakázky a jiné potřeby'!O114</f>
        <v>#DIV/0!</v>
      </c>
      <c r="K114" s="184"/>
      <c r="L114" s="177"/>
      <c r="M114" s="177"/>
      <c r="N114" s="110">
        <f t="shared" si="15"/>
        <v>0</v>
      </c>
      <c r="O114" s="111">
        <f t="shared" si="16"/>
        <v>0</v>
      </c>
      <c r="P114" s="123"/>
      <c r="Q114" s="123"/>
      <c r="R114" s="123"/>
      <c r="S114" s="123"/>
      <c r="T114" s="123"/>
      <c r="U114" s="123"/>
      <c r="V114" s="123"/>
      <c r="W114" s="123"/>
    </row>
    <row r="115" spans="1:23" x14ac:dyDescent="0.3">
      <c r="A115" s="138"/>
      <c r="B115" s="130" t="s">
        <v>352</v>
      </c>
      <c r="C115" s="139"/>
      <c r="D115" s="140"/>
      <c r="E115" s="140"/>
      <c r="F115" s="198"/>
      <c r="G115" s="144"/>
      <c r="H115" s="140"/>
      <c r="I115" s="183" t="e">
        <f t="shared" si="14"/>
        <v>#DIV/0!</v>
      </c>
      <c r="J115" s="183" t="e">
        <f>Faktury!H113/'Smlouvy, zakázky a jiné potřeby'!O115</f>
        <v>#DIV/0!</v>
      </c>
      <c r="K115" s="184"/>
      <c r="L115" s="177"/>
      <c r="M115" s="177"/>
      <c r="N115" s="110">
        <f t="shared" si="15"/>
        <v>0</v>
      </c>
      <c r="O115" s="111">
        <f t="shared" si="16"/>
        <v>0</v>
      </c>
      <c r="P115" s="123"/>
      <c r="Q115" s="123"/>
      <c r="R115" s="123"/>
      <c r="S115" s="123"/>
      <c r="T115" s="123"/>
      <c r="U115" s="123"/>
      <c r="V115" s="123"/>
      <c r="W115" s="123"/>
    </row>
    <row r="116" spans="1:23" x14ac:dyDescent="0.3">
      <c r="A116" s="138"/>
      <c r="B116" s="130" t="s">
        <v>353</v>
      </c>
      <c r="C116" s="139"/>
      <c r="D116" s="140"/>
      <c r="E116" s="140"/>
      <c r="F116" s="198"/>
      <c r="G116" s="144"/>
      <c r="H116" s="140"/>
      <c r="I116" s="183" t="e">
        <f t="shared" si="14"/>
        <v>#DIV/0!</v>
      </c>
      <c r="J116" s="183" t="e">
        <f>Faktury!H114/'Smlouvy, zakázky a jiné potřeby'!O116</f>
        <v>#DIV/0!</v>
      </c>
      <c r="K116" s="184"/>
      <c r="L116" s="177"/>
      <c r="M116" s="177"/>
      <c r="N116" s="110">
        <f t="shared" si="15"/>
        <v>0</v>
      </c>
      <c r="O116" s="111">
        <f t="shared" si="16"/>
        <v>0</v>
      </c>
      <c r="P116" s="123"/>
      <c r="Q116" s="123"/>
      <c r="R116" s="123"/>
      <c r="S116" s="123"/>
      <c r="T116" s="123"/>
      <c r="U116" s="123"/>
      <c r="V116" s="123"/>
      <c r="W116" s="123"/>
    </row>
    <row r="117" spans="1:23" x14ac:dyDescent="0.3">
      <c r="A117" s="138"/>
      <c r="B117" s="130" t="s">
        <v>354</v>
      </c>
      <c r="C117" s="139"/>
      <c r="D117" s="140"/>
      <c r="E117" s="140"/>
      <c r="F117" s="198"/>
      <c r="G117" s="144"/>
      <c r="H117" s="140"/>
      <c r="I117" s="183" t="e">
        <f t="shared" si="14"/>
        <v>#DIV/0!</v>
      </c>
      <c r="J117" s="183" t="e">
        <f>Faktury!H115/'Smlouvy, zakázky a jiné potřeby'!O117</f>
        <v>#DIV/0!</v>
      </c>
      <c r="K117" s="184"/>
      <c r="L117" s="177"/>
      <c r="M117" s="177"/>
      <c r="N117" s="110">
        <f t="shared" si="15"/>
        <v>0</v>
      </c>
      <c r="O117" s="111">
        <f t="shared" si="16"/>
        <v>0</v>
      </c>
      <c r="P117" s="123"/>
      <c r="Q117" s="123"/>
      <c r="R117" s="123"/>
      <c r="S117" s="123"/>
      <c r="T117" s="123"/>
      <c r="U117" s="123"/>
      <c r="V117" s="123"/>
      <c r="W117" s="123"/>
    </row>
  </sheetData>
  <sheetProtection password="E21E" sheet="1" objects="1" scenarios="1" autoFilter="0"/>
  <autoFilter ref="A17:W117"/>
  <mergeCells count="10">
    <mergeCell ref="H9:J9"/>
    <mergeCell ref="H12:J12"/>
    <mergeCell ref="H14:J14"/>
    <mergeCell ref="D3:H3"/>
    <mergeCell ref="A4:C4"/>
    <mergeCell ref="H6:J6"/>
    <mergeCell ref="H7:J7"/>
    <mergeCell ref="H8:J8"/>
    <mergeCell ref="H10:J10"/>
    <mergeCell ref="H11:J11"/>
  </mergeCells>
  <conditionalFormatting sqref="O2">
    <cfRule type="containsText" dxfId="37" priority="10" operator="containsText" text="bilanci">
      <formula>NOT(ISERROR(SEARCH("bilanci",O2)))</formula>
    </cfRule>
    <cfRule type="cellIs" dxfId="36" priority="11" operator="equal">
      <formula>"OK"</formula>
    </cfRule>
  </conditionalFormatting>
  <conditionalFormatting sqref="J18:J117">
    <cfRule type="cellIs" dxfId="35" priority="7" operator="greaterThan">
      <formula>1</formula>
    </cfRule>
    <cfRule type="colorScale" priority="8">
      <colorScale>
        <cfvo type="min"/>
        <cfvo type="max"/>
        <color rgb="FFFFEF9C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:I117">
    <cfRule type="cellIs" dxfId="34" priority="4" operator="greaterThan">
      <formula>1</formula>
    </cfRule>
    <cfRule type="colorScale" priority="5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cellIs" dxfId="33" priority="1" operator="equal">
      <formula>"Žádáte více než je v RoPD"</formula>
    </cfRule>
    <cfRule type="containsText" dxfId="32" priority="2" operator="containsText" text="bilanci">
      <formula>NOT(ISERROR(SEARCH("bilanci",M3)))</formula>
    </cfRule>
    <cfRule type="cellIs" dxfId="31" priority="3" operator="equal">
      <formula>"OK"</formula>
    </cfRule>
  </conditionalFormatting>
  <dataValidations count="6">
    <dataValidation type="list" allowBlank="1" showInputMessage="1" showErrorMessage="1" sqref="C68:C70 H18:H117">
      <formula1>NR</formula1>
    </dataValidation>
    <dataValidation type="list" allowBlank="1" showInputMessage="1" showErrorMessage="1" sqref="A18:A117">
      <formula1>Zdroje_I_N</formula1>
    </dataValidation>
    <dataValidation allowBlank="1" showInputMessage="1" showErrorMessage="1" error="ceclkov= dkeie" sqref="O2"/>
    <dataValidation type="list" allowBlank="1" showInputMessage="1" showErrorMessage="1" sqref="K68:M70">
      <formula1>Odvětvové_třídění</formula1>
    </dataValidation>
    <dataValidation type="list" allowBlank="1" showInputMessage="1" showErrorMessage="1" sqref="D68:E70 G68:G70">
      <formula1>Druhové_třídění</formula1>
    </dataValidation>
    <dataValidation type="list" allowBlank="1" showInputMessage="1" showErrorMessage="1" sqref="F18:F117">
      <formula1>Smlouva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45" orientation="landscape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5"/>
  <sheetViews>
    <sheetView zoomScaleNormal="100" workbookViewId="0">
      <selection activeCell="I16" sqref="I16:I55"/>
    </sheetView>
  </sheetViews>
  <sheetFormatPr defaultColWidth="8.88671875" defaultRowHeight="14.4" x14ac:dyDescent="0.3"/>
  <cols>
    <col min="1" max="1" width="5.6640625" style="120" customWidth="1"/>
    <col min="2" max="2" width="5.6640625" style="78" customWidth="1"/>
    <col min="3" max="3" width="11.44140625" style="78" customWidth="1"/>
    <col min="4" max="4" width="15.44140625" style="120" customWidth="1"/>
    <col min="5" max="5" width="20" style="120" customWidth="1"/>
    <col min="6" max="6" width="19.33203125" style="78" customWidth="1"/>
    <col min="7" max="7" width="19.6640625" style="120" customWidth="1"/>
    <col min="8" max="8" width="16.33203125" style="79" customWidth="1"/>
    <col min="9" max="16" width="15.33203125" style="120" customWidth="1"/>
    <col min="17" max="16384" width="8.88671875" style="120"/>
  </cols>
  <sheetData>
    <row r="1" spans="1:16" ht="27.6" customHeight="1" x14ac:dyDescent="0.3">
      <c r="A1" s="98" t="s">
        <v>367</v>
      </c>
      <c r="B1" s="99"/>
      <c r="C1" s="100"/>
      <c r="D1" s="84"/>
      <c r="E1" s="84"/>
      <c r="F1" s="100"/>
      <c r="G1" s="84"/>
      <c r="H1" s="106" t="s">
        <v>368</v>
      </c>
      <c r="I1" s="82">
        <v>2016</v>
      </c>
      <c r="J1" s="82">
        <v>2017</v>
      </c>
      <c r="K1" s="82">
        <v>2018</v>
      </c>
      <c r="L1" s="82">
        <v>2019</v>
      </c>
      <c r="M1" s="82">
        <v>2020</v>
      </c>
      <c r="N1" s="82">
        <v>2021</v>
      </c>
      <c r="O1" s="82">
        <v>2022</v>
      </c>
      <c r="P1" s="82">
        <v>2023</v>
      </c>
    </row>
    <row r="2" spans="1:16" ht="18" x14ac:dyDescent="0.3">
      <c r="A2" s="84" t="s">
        <v>95</v>
      </c>
      <c r="B2" s="100"/>
      <c r="C2" s="100"/>
      <c r="D2" s="102">
        <f>'Rekapitulace 1'!B1</f>
        <v>0</v>
      </c>
      <c r="E2" s="102"/>
      <c r="F2" s="103"/>
      <c r="G2" s="84"/>
      <c r="H2" s="107"/>
      <c r="I2" s="108">
        <f>'Potřeby RoPD'!D12</f>
        <v>0</v>
      </c>
      <c r="J2" s="108">
        <f>'Potřeby RoPD'!E12</f>
        <v>0</v>
      </c>
      <c r="K2" s="108">
        <f>'Potřeby RoPD'!F12</f>
        <v>0</v>
      </c>
      <c r="L2" s="108">
        <f>'Potřeby RoPD'!G12</f>
        <v>0</v>
      </c>
      <c r="M2" s="108">
        <f>'Potřeby RoPD'!H12</f>
        <v>0</v>
      </c>
      <c r="N2" s="108">
        <f>'Potřeby RoPD'!I12</f>
        <v>0</v>
      </c>
      <c r="O2" s="108">
        <f>'Potřeby RoPD'!J12</f>
        <v>0</v>
      </c>
      <c r="P2" s="108">
        <f>'Potřeby RoPD'!K12</f>
        <v>0</v>
      </c>
    </row>
    <row r="3" spans="1:16" ht="18" customHeight="1" x14ac:dyDescent="0.3">
      <c r="A3" s="84" t="s">
        <v>0</v>
      </c>
      <c r="B3" s="100"/>
      <c r="C3" s="100"/>
      <c r="D3" s="398">
        <f>'Rekapitulace 1'!B2</f>
        <v>0</v>
      </c>
      <c r="E3" s="398"/>
      <c r="F3" s="398"/>
      <c r="G3" s="398"/>
      <c r="H3" s="105"/>
      <c r="I3" s="84"/>
      <c r="J3" s="84"/>
      <c r="K3" s="108"/>
      <c r="L3" s="108"/>
      <c r="M3" s="84"/>
      <c r="N3" s="84"/>
      <c r="O3" s="84"/>
      <c r="P3" s="84"/>
    </row>
    <row r="4" spans="1:16" ht="29.4" customHeight="1" x14ac:dyDescent="0.3">
      <c r="A4" s="399" t="s">
        <v>286</v>
      </c>
      <c r="B4" s="399"/>
      <c r="C4" s="399"/>
      <c r="D4" s="127"/>
      <c r="E4" s="131"/>
      <c r="F4" s="109"/>
      <c r="G4" s="84"/>
      <c r="H4" s="101"/>
      <c r="I4" s="84"/>
      <c r="J4" s="84"/>
      <c r="K4" s="84"/>
      <c r="L4" s="84"/>
      <c r="M4" s="84"/>
      <c r="N4" s="84"/>
      <c r="O4" s="84"/>
      <c r="P4" s="84"/>
    </row>
    <row r="5" spans="1:16" x14ac:dyDescent="0.3">
      <c r="A5" s="84"/>
      <c r="B5" s="100"/>
      <c r="C5" s="100"/>
      <c r="D5" s="84"/>
      <c r="E5" s="84"/>
      <c r="F5" s="100"/>
      <c r="G5" s="84"/>
      <c r="H5" s="82" t="s">
        <v>109</v>
      </c>
      <c r="I5" s="82">
        <v>2016</v>
      </c>
      <c r="J5" s="82">
        <v>2017</v>
      </c>
      <c r="K5" s="82">
        <v>2018</v>
      </c>
      <c r="L5" s="82">
        <v>2019</v>
      </c>
      <c r="M5" s="82">
        <v>2020</v>
      </c>
      <c r="N5" s="82">
        <v>2021</v>
      </c>
      <c r="O5" s="82">
        <v>2022</v>
      </c>
      <c r="P5" s="82">
        <v>2023</v>
      </c>
    </row>
    <row r="6" spans="1:16" x14ac:dyDescent="0.3">
      <c r="A6" s="84"/>
      <c r="B6" s="100"/>
      <c r="C6" s="100"/>
      <c r="D6" s="84"/>
      <c r="E6" s="84"/>
      <c r="F6" s="100"/>
      <c r="G6" s="113" t="s">
        <v>107</v>
      </c>
      <c r="H6" s="111">
        <f>SUM(I6:P6)</f>
        <v>0</v>
      </c>
      <c r="I6" s="112">
        <f>SUMIF($A$16:$A$115,"I",I$16:I$115)</f>
        <v>0</v>
      </c>
      <c r="J6" s="112">
        <f t="shared" ref="J6:P6" si="0">SUMIF($A$16:$A$115,"I",J$16:J$115)</f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</row>
    <row r="7" spans="1:16" x14ac:dyDescent="0.3">
      <c r="A7" s="131" t="s">
        <v>247</v>
      </c>
      <c r="B7" s="100"/>
      <c r="C7" s="100"/>
      <c r="D7" s="84"/>
      <c r="E7" s="84"/>
      <c r="F7" s="100"/>
      <c r="G7" s="113" t="s">
        <v>108</v>
      </c>
      <c r="H7" s="111">
        <f>SUM(I7:P7)</f>
        <v>0</v>
      </c>
      <c r="I7" s="112">
        <f>SUMIF($A$16:$A$115,"N",I$16:I$115)</f>
        <v>0</v>
      </c>
      <c r="J7" s="112">
        <f t="shared" ref="J7:P7" si="1">SUMIF($A$16:$A$115,"N",J$16:J$115)</f>
        <v>0</v>
      </c>
      <c r="K7" s="112">
        <f t="shared" si="1"/>
        <v>0</v>
      </c>
      <c r="L7" s="112">
        <f t="shared" si="1"/>
        <v>0</v>
      </c>
      <c r="M7" s="112">
        <f t="shared" si="1"/>
        <v>0</v>
      </c>
      <c r="N7" s="112">
        <f t="shared" si="1"/>
        <v>0</v>
      </c>
      <c r="O7" s="112">
        <f t="shared" si="1"/>
        <v>0</v>
      </c>
      <c r="P7" s="112">
        <f t="shared" si="1"/>
        <v>0</v>
      </c>
    </row>
    <row r="8" spans="1:16" x14ac:dyDescent="0.3">
      <c r="A8" s="131"/>
      <c r="B8" s="100"/>
      <c r="C8" s="100"/>
      <c r="D8" s="84"/>
      <c r="E8" s="84"/>
      <c r="F8" s="100"/>
      <c r="G8" s="113" t="s">
        <v>201</v>
      </c>
      <c r="H8" s="111">
        <f>SUM(I8:P8)</f>
        <v>0</v>
      </c>
      <c r="I8" s="112">
        <f>SUMIF($A$16:$A$65,"VZ-I",I$16:I$65)</f>
        <v>0</v>
      </c>
      <c r="J8" s="112">
        <f t="shared" ref="J8:P8" si="2">SUMIF($A$16:$A$65,"VZ-I",J$16:J$65)</f>
        <v>0</v>
      </c>
      <c r="K8" s="112">
        <f t="shared" si="2"/>
        <v>0</v>
      </c>
      <c r="L8" s="112">
        <f t="shared" si="2"/>
        <v>0</v>
      </c>
      <c r="M8" s="112">
        <f t="shared" si="2"/>
        <v>0</v>
      </c>
      <c r="N8" s="112">
        <f t="shared" si="2"/>
        <v>0</v>
      </c>
      <c r="O8" s="112">
        <f t="shared" si="2"/>
        <v>0</v>
      </c>
      <c r="P8" s="112">
        <f t="shared" si="2"/>
        <v>0</v>
      </c>
    </row>
    <row r="9" spans="1:16" x14ac:dyDescent="0.3">
      <c r="A9" s="131"/>
      <c r="B9" s="100"/>
      <c r="C9" s="100"/>
      <c r="D9" s="84"/>
      <c r="E9" s="84"/>
      <c r="F9" s="100"/>
      <c r="G9" s="113" t="s">
        <v>202</v>
      </c>
      <c r="H9" s="111">
        <f>SUM(I9:P9)</f>
        <v>0</v>
      </c>
      <c r="I9" s="112">
        <f>SUMIF($A$65:$A$115,"VZ-N",I$16:I$115)</f>
        <v>0</v>
      </c>
      <c r="J9" s="112">
        <f>SUMIF($A$16:$A$65,"VZ-N",J$16:J$65)</f>
        <v>0</v>
      </c>
      <c r="K9" s="112">
        <f t="shared" ref="K9:P9" si="3">SUMIF($A$16:$A$65,"VZ-N",K$16:K$65)</f>
        <v>0</v>
      </c>
      <c r="L9" s="112">
        <f t="shared" si="3"/>
        <v>0</v>
      </c>
      <c r="M9" s="112">
        <f t="shared" si="3"/>
        <v>0</v>
      </c>
      <c r="N9" s="112">
        <f t="shared" si="3"/>
        <v>0</v>
      </c>
      <c r="O9" s="112">
        <f t="shared" si="3"/>
        <v>0</v>
      </c>
      <c r="P9" s="112">
        <f t="shared" si="3"/>
        <v>0</v>
      </c>
    </row>
    <row r="10" spans="1:16" x14ac:dyDescent="0.3">
      <c r="A10" s="131"/>
      <c r="B10" s="100"/>
      <c r="C10" s="100"/>
      <c r="D10" s="101"/>
      <c r="E10" s="101"/>
      <c r="F10" s="109"/>
      <c r="G10" s="111" t="s">
        <v>109</v>
      </c>
      <c r="H10" s="111">
        <f t="shared" ref="H10:P10" si="4">SUM(H6:H9)</f>
        <v>0</v>
      </c>
      <c r="I10" s="111">
        <f t="shared" si="4"/>
        <v>0</v>
      </c>
      <c r="J10" s="111">
        <f t="shared" si="4"/>
        <v>0</v>
      </c>
      <c r="K10" s="111">
        <f t="shared" si="4"/>
        <v>0</v>
      </c>
      <c r="L10" s="111">
        <f t="shared" si="4"/>
        <v>0</v>
      </c>
      <c r="M10" s="111">
        <f t="shared" si="4"/>
        <v>0</v>
      </c>
      <c r="N10" s="111">
        <f t="shared" si="4"/>
        <v>0</v>
      </c>
      <c r="O10" s="111">
        <f t="shared" si="4"/>
        <v>0</v>
      </c>
      <c r="P10" s="111">
        <f t="shared" si="4"/>
        <v>0</v>
      </c>
    </row>
    <row r="11" spans="1:16" x14ac:dyDescent="0.3">
      <c r="A11" s="131" t="s">
        <v>369</v>
      </c>
      <c r="B11" s="100"/>
      <c r="C11" s="100"/>
      <c r="D11" s="84"/>
      <c r="E11" s="84"/>
      <c r="F11" s="100"/>
      <c r="G11" s="84"/>
      <c r="H11" s="101"/>
      <c r="I11" s="84"/>
      <c r="J11" s="84"/>
      <c r="K11" s="84"/>
      <c r="L11" s="84"/>
      <c r="M11" s="84"/>
      <c r="N11" s="84"/>
      <c r="O11" s="84"/>
      <c r="P11" s="84"/>
    </row>
    <row r="12" spans="1:16" x14ac:dyDescent="0.3">
      <c r="A12" s="131"/>
      <c r="B12" s="100"/>
      <c r="C12" s="100"/>
      <c r="D12" s="101"/>
      <c r="E12" s="101"/>
      <c r="F12" s="109"/>
      <c r="G12" s="111" t="s">
        <v>204</v>
      </c>
      <c r="H12" s="122">
        <f t="shared" ref="H12:P12" si="5">SUBTOTAL(9,H16:H115)</f>
        <v>715715</v>
      </c>
      <c r="I12" s="122">
        <f t="shared" si="5"/>
        <v>715715</v>
      </c>
      <c r="J12" s="122">
        <f t="shared" si="5"/>
        <v>0</v>
      </c>
      <c r="K12" s="122">
        <f t="shared" si="5"/>
        <v>0</v>
      </c>
      <c r="L12" s="122">
        <f t="shared" si="5"/>
        <v>0</v>
      </c>
      <c r="M12" s="122">
        <f t="shared" si="5"/>
        <v>0</v>
      </c>
      <c r="N12" s="122">
        <f t="shared" si="5"/>
        <v>0</v>
      </c>
      <c r="O12" s="122">
        <f t="shared" si="5"/>
        <v>0</v>
      </c>
      <c r="P12" s="122">
        <f t="shared" si="5"/>
        <v>0</v>
      </c>
    </row>
    <row r="13" spans="1:16" x14ac:dyDescent="0.3">
      <c r="A13" s="84"/>
      <c r="B13" s="100"/>
      <c r="C13" s="100"/>
      <c r="D13" s="84"/>
      <c r="E13" s="84"/>
      <c r="F13" s="100"/>
      <c r="G13" s="84"/>
      <c r="H13" s="101"/>
      <c r="I13" s="84"/>
      <c r="J13" s="84"/>
      <c r="K13" s="84"/>
      <c r="L13" s="84"/>
      <c r="M13" s="84"/>
      <c r="N13" s="84"/>
      <c r="O13" s="84"/>
      <c r="P13" s="84"/>
    </row>
    <row r="14" spans="1:16" x14ac:dyDescent="0.3">
      <c r="A14" s="84"/>
      <c r="B14" s="100"/>
      <c r="C14" s="100"/>
      <c r="D14" s="84"/>
      <c r="E14" s="84"/>
      <c r="F14" s="100"/>
      <c r="G14" s="84"/>
      <c r="H14" s="101"/>
      <c r="I14" s="84"/>
      <c r="J14" s="84"/>
      <c r="K14" s="84"/>
      <c r="L14" s="84"/>
      <c r="M14" s="84"/>
      <c r="N14" s="84"/>
      <c r="O14" s="84"/>
      <c r="P14" s="84"/>
    </row>
    <row r="15" spans="1:16" s="78" customFormat="1" x14ac:dyDescent="0.3">
      <c r="A15" s="142" t="s">
        <v>104</v>
      </c>
      <c r="B15" s="142" t="s">
        <v>210</v>
      </c>
      <c r="C15" s="142" t="s">
        <v>248</v>
      </c>
      <c r="D15" s="142" t="s">
        <v>211</v>
      </c>
      <c r="E15" s="142" t="s">
        <v>212</v>
      </c>
      <c r="F15" s="142" t="s">
        <v>244</v>
      </c>
      <c r="G15" s="83" t="s">
        <v>243</v>
      </c>
      <c r="H15" s="82" t="s">
        <v>109</v>
      </c>
      <c r="I15" s="82">
        <v>2016</v>
      </c>
      <c r="J15" s="82">
        <v>2017</v>
      </c>
      <c r="K15" s="82">
        <v>2018</v>
      </c>
      <c r="L15" s="82">
        <v>2019</v>
      </c>
      <c r="M15" s="82">
        <v>2020</v>
      </c>
      <c r="N15" s="82">
        <v>2021</v>
      </c>
      <c r="O15" s="82">
        <v>2022</v>
      </c>
      <c r="P15" s="82">
        <v>2023</v>
      </c>
    </row>
    <row r="16" spans="1:16" ht="20.399999999999999" x14ac:dyDescent="0.3">
      <c r="A16" s="181">
        <f>'Smlouvy, zakázky a jiné potřeby'!A18</f>
        <v>0</v>
      </c>
      <c r="B16" s="143" t="s">
        <v>249</v>
      </c>
      <c r="C16" s="182">
        <f>'Smlouvy, zakázky a jiné potřeby'!C18</f>
        <v>0</v>
      </c>
      <c r="D16" s="182">
        <f>'Smlouvy, zakázky a jiné potřeby'!D18</f>
        <v>0</v>
      </c>
      <c r="E16" s="182">
        <f>'Smlouvy, zakázky a jiné potřeby'!E18</f>
        <v>0</v>
      </c>
      <c r="F16" s="182">
        <f>'Smlouvy, zakázky a jiné potřeby'!G18</f>
        <v>0</v>
      </c>
      <c r="G16" s="182">
        <f>'Smlouvy, zakázky a jiné potřeby'!H18</f>
        <v>0</v>
      </c>
      <c r="H16" s="111">
        <f>SUM(I16:P16)</f>
        <v>0</v>
      </c>
      <c r="I16" s="467"/>
      <c r="J16" s="360"/>
      <c r="K16" s="360"/>
      <c r="L16" s="360"/>
      <c r="M16" s="345"/>
      <c r="N16" s="345"/>
      <c r="O16" s="345"/>
      <c r="P16" s="345"/>
    </row>
    <row r="17" spans="1:16" ht="45" customHeight="1" x14ac:dyDescent="0.3">
      <c r="A17" s="181">
        <f>'Smlouvy, zakázky a jiné potřeby'!A19</f>
        <v>0</v>
      </c>
      <c r="B17" s="130" t="s">
        <v>250</v>
      </c>
      <c r="C17" s="182">
        <f>'Smlouvy, zakázky a jiné potřeby'!C19</f>
        <v>0</v>
      </c>
      <c r="D17" s="182">
        <f>'Smlouvy, zakázky a jiné potřeby'!D19</f>
        <v>0</v>
      </c>
      <c r="E17" s="182">
        <f>'Smlouvy, zakázky a jiné potřeby'!E19</f>
        <v>0</v>
      </c>
      <c r="F17" s="182">
        <f>'Smlouvy, zakázky a jiné potřeby'!G19</f>
        <v>0</v>
      </c>
      <c r="G17" s="182">
        <f>'Smlouvy, zakázky a jiné potřeby'!H19</f>
        <v>0</v>
      </c>
      <c r="H17" s="111">
        <f>SUM(I17:P17)</f>
        <v>0</v>
      </c>
      <c r="I17" s="467"/>
      <c r="J17" s="360"/>
      <c r="K17" s="360"/>
      <c r="L17" s="360"/>
      <c r="M17" s="345"/>
      <c r="N17" s="345"/>
      <c r="O17" s="345"/>
      <c r="P17" s="345"/>
    </row>
    <row r="18" spans="1:16" ht="22.5" customHeight="1" x14ac:dyDescent="0.3">
      <c r="A18" s="181">
        <f>'Smlouvy, zakázky a jiné potřeby'!A20</f>
        <v>0</v>
      </c>
      <c r="B18" s="130" t="s">
        <v>251</v>
      </c>
      <c r="C18" s="182">
        <f>'Smlouvy, zakázky a jiné potřeby'!C20</f>
        <v>0</v>
      </c>
      <c r="D18" s="182">
        <f>'Smlouvy, zakázky a jiné potřeby'!D20</f>
        <v>0</v>
      </c>
      <c r="E18" s="182">
        <f>'Smlouvy, zakázky a jiné potřeby'!E20</f>
        <v>0</v>
      </c>
      <c r="F18" s="182">
        <f>'Smlouvy, zakázky a jiné potřeby'!G20</f>
        <v>0</v>
      </c>
      <c r="G18" s="182">
        <f>'Smlouvy, zakázky a jiné potřeby'!H20</f>
        <v>0</v>
      </c>
      <c r="H18" s="111">
        <f>SUM(I18:P18)</f>
        <v>0</v>
      </c>
      <c r="I18" s="467"/>
      <c r="J18" s="360"/>
      <c r="K18" s="360"/>
      <c r="L18" s="360"/>
      <c r="M18" s="345"/>
      <c r="N18" s="345"/>
      <c r="O18" s="345"/>
      <c r="P18" s="345"/>
    </row>
    <row r="19" spans="1:16" ht="30.6" customHeight="1" x14ac:dyDescent="0.3">
      <c r="A19" s="181">
        <f>'Smlouvy, zakázky a jiné potřeby'!A21</f>
        <v>0</v>
      </c>
      <c r="B19" s="130" t="s">
        <v>252</v>
      </c>
      <c r="C19" s="182">
        <f>'Smlouvy, zakázky a jiné potřeby'!C21</f>
        <v>0</v>
      </c>
      <c r="D19" s="182">
        <f>'Smlouvy, zakázky a jiné potřeby'!D21</f>
        <v>0</v>
      </c>
      <c r="E19" s="182">
        <f>'Smlouvy, zakázky a jiné potřeby'!E21</f>
        <v>0</v>
      </c>
      <c r="F19" s="182">
        <f>'Smlouvy, zakázky a jiné potřeby'!G21</f>
        <v>0</v>
      </c>
      <c r="G19" s="182">
        <f>'Smlouvy, zakázky a jiné potřeby'!H21</f>
        <v>0</v>
      </c>
      <c r="H19" s="111">
        <f t="shared" ref="H19:H82" si="6">SUM(I19:P19)</f>
        <v>0</v>
      </c>
      <c r="I19" s="467"/>
      <c r="J19" s="360"/>
      <c r="K19" s="360"/>
      <c r="L19" s="360"/>
      <c r="M19" s="345"/>
      <c r="N19" s="345"/>
      <c r="O19" s="345"/>
      <c r="P19" s="345"/>
    </row>
    <row r="20" spans="1:16" ht="30.6" customHeight="1" x14ac:dyDescent="0.3">
      <c r="A20" s="181">
        <f>'Smlouvy, zakázky a jiné potřeby'!A22</f>
        <v>0</v>
      </c>
      <c r="B20" s="130" t="s">
        <v>253</v>
      </c>
      <c r="C20" s="182">
        <f>'Smlouvy, zakázky a jiné potřeby'!C22</f>
        <v>0</v>
      </c>
      <c r="D20" s="182">
        <f>'Smlouvy, zakázky a jiné potřeby'!D22</f>
        <v>0</v>
      </c>
      <c r="E20" s="182">
        <f>'Smlouvy, zakázky a jiné potřeby'!E22</f>
        <v>0</v>
      </c>
      <c r="F20" s="182">
        <f>'Smlouvy, zakázky a jiné potřeby'!G22</f>
        <v>0</v>
      </c>
      <c r="G20" s="182">
        <f>'Smlouvy, zakázky a jiné potřeby'!H22</f>
        <v>0</v>
      </c>
      <c r="H20" s="111">
        <f t="shared" si="6"/>
        <v>0</v>
      </c>
      <c r="I20" s="467"/>
      <c r="J20" s="360"/>
      <c r="K20" s="360"/>
      <c r="L20" s="360"/>
      <c r="M20" s="345"/>
      <c r="N20" s="345"/>
      <c r="O20" s="345"/>
      <c r="P20" s="345"/>
    </row>
    <row r="21" spans="1:16" ht="20.399999999999999" x14ac:dyDescent="0.3">
      <c r="A21" s="181">
        <f>'Smlouvy, zakázky a jiné potřeby'!A23</f>
        <v>0</v>
      </c>
      <c r="B21" s="130" t="s">
        <v>254</v>
      </c>
      <c r="C21" s="182">
        <f>'Smlouvy, zakázky a jiné potřeby'!C23</f>
        <v>0</v>
      </c>
      <c r="D21" s="182">
        <f>'Smlouvy, zakázky a jiné potřeby'!D23</f>
        <v>0</v>
      </c>
      <c r="E21" s="182">
        <f>'Smlouvy, zakázky a jiné potřeby'!E23</f>
        <v>0</v>
      </c>
      <c r="F21" s="182">
        <f>'Smlouvy, zakázky a jiné potřeby'!G23</f>
        <v>0</v>
      </c>
      <c r="G21" s="182">
        <f>'Smlouvy, zakázky a jiné potřeby'!H23</f>
        <v>0</v>
      </c>
      <c r="H21" s="111">
        <f t="shared" si="6"/>
        <v>0</v>
      </c>
      <c r="I21" s="467"/>
      <c r="J21" s="360"/>
      <c r="K21" s="360"/>
      <c r="L21" s="360"/>
      <c r="M21" s="345"/>
      <c r="N21" s="345"/>
      <c r="O21" s="345"/>
      <c r="P21" s="345"/>
    </row>
    <row r="22" spans="1:16" ht="14.4" customHeight="1" x14ac:dyDescent="0.3">
      <c r="A22" s="181">
        <f>'Smlouvy, zakázky a jiné potřeby'!A24</f>
        <v>0</v>
      </c>
      <c r="B22" s="130" t="s">
        <v>255</v>
      </c>
      <c r="C22" s="182">
        <f>'Smlouvy, zakázky a jiné potřeby'!C24</f>
        <v>0</v>
      </c>
      <c r="D22" s="182">
        <f>'Smlouvy, zakázky a jiné potřeby'!D24</f>
        <v>0</v>
      </c>
      <c r="E22" s="182">
        <f>'Smlouvy, zakázky a jiné potřeby'!E24</f>
        <v>0</v>
      </c>
      <c r="F22" s="182">
        <f>'Smlouvy, zakázky a jiné potřeby'!G24</f>
        <v>0</v>
      </c>
      <c r="G22" s="182">
        <f>'Smlouvy, zakázky a jiné potřeby'!H24</f>
        <v>0</v>
      </c>
      <c r="H22" s="111">
        <f t="shared" si="6"/>
        <v>0</v>
      </c>
      <c r="I22" s="467"/>
      <c r="J22" s="360"/>
      <c r="K22" s="360"/>
      <c r="L22" s="360"/>
      <c r="M22" s="345"/>
      <c r="N22" s="345"/>
      <c r="O22" s="345"/>
      <c r="P22" s="345"/>
    </row>
    <row r="23" spans="1:16" ht="14.4" customHeight="1" x14ac:dyDescent="0.3">
      <c r="A23" s="181">
        <f>'Smlouvy, zakázky a jiné potřeby'!A25</f>
        <v>0</v>
      </c>
      <c r="B23" s="130" t="s">
        <v>256</v>
      </c>
      <c r="C23" s="182">
        <f>'Smlouvy, zakázky a jiné potřeby'!C25</f>
        <v>0</v>
      </c>
      <c r="D23" s="182">
        <f>'Smlouvy, zakázky a jiné potřeby'!D25</f>
        <v>0</v>
      </c>
      <c r="E23" s="182">
        <f>'Smlouvy, zakázky a jiné potřeby'!E25</f>
        <v>0</v>
      </c>
      <c r="F23" s="182">
        <f>'Smlouvy, zakázky a jiné potřeby'!G25</f>
        <v>0</v>
      </c>
      <c r="G23" s="182">
        <f>'Smlouvy, zakázky a jiné potřeby'!H25</f>
        <v>0</v>
      </c>
      <c r="H23" s="111">
        <f t="shared" si="6"/>
        <v>0</v>
      </c>
      <c r="I23" s="467"/>
      <c r="J23" s="360"/>
      <c r="K23" s="360"/>
      <c r="L23" s="360"/>
      <c r="M23" s="345"/>
      <c r="N23" s="345"/>
      <c r="O23" s="345"/>
      <c r="P23" s="345"/>
    </row>
    <row r="24" spans="1:16" ht="14.4" customHeight="1" x14ac:dyDescent="0.3">
      <c r="A24" s="181">
        <f>'Smlouvy, zakázky a jiné potřeby'!A26</f>
        <v>0</v>
      </c>
      <c r="B24" s="130" t="s">
        <v>257</v>
      </c>
      <c r="C24" s="182">
        <f>'Smlouvy, zakázky a jiné potřeby'!C26</f>
        <v>0</v>
      </c>
      <c r="D24" s="182">
        <f>'Smlouvy, zakázky a jiné potřeby'!D26</f>
        <v>0</v>
      </c>
      <c r="E24" s="182">
        <f>'Smlouvy, zakázky a jiné potřeby'!E26</f>
        <v>0</v>
      </c>
      <c r="F24" s="182">
        <f>'Smlouvy, zakázky a jiné potřeby'!G26</f>
        <v>0</v>
      </c>
      <c r="G24" s="182">
        <f>'Smlouvy, zakázky a jiné potřeby'!H26</f>
        <v>0</v>
      </c>
      <c r="H24" s="111">
        <f t="shared" si="6"/>
        <v>0</v>
      </c>
      <c r="I24" s="467"/>
      <c r="J24" s="360"/>
      <c r="K24" s="360"/>
      <c r="L24" s="360"/>
      <c r="M24" s="345"/>
      <c r="N24" s="345"/>
      <c r="O24" s="345"/>
      <c r="P24" s="345"/>
    </row>
    <row r="25" spans="1:16" ht="14.4" customHeight="1" x14ac:dyDescent="0.3">
      <c r="A25" s="181">
        <f>'Smlouvy, zakázky a jiné potřeby'!A27</f>
        <v>0</v>
      </c>
      <c r="B25" s="130" t="s">
        <v>258</v>
      </c>
      <c r="C25" s="182">
        <f>'Smlouvy, zakázky a jiné potřeby'!C27</f>
        <v>0</v>
      </c>
      <c r="D25" s="182">
        <f>'Smlouvy, zakázky a jiné potřeby'!D27</f>
        <v>0</v>
      </c>
      <c r="E25" s="182">
        <f>'Smlouvy, zakázky a jiné potřeby'!E27</f>
        <v>0</v>
      </c>
      <c r="F25" s="182">
        <f>'Smlouvy, zakázky a jiné potřeby'!G27</f>
        <v>0</v>
      </c>
      <c r="G25" s="182">
        <f>'Smlouvy, zakázky a jiné potřeby'!H27</f>
        <v>0</v>
      </c>
      <c r="H25" s="111">
        <f t="shared" si="6"/>
        <v>398695</v>
      </c>
      <c r="I25" s="467">
        <v>398695</v>
      </c>
      <c r="J25" s="360"/>
      <c r="K25" s="360"/>
      <c r="L25" s="360"/>
      <c r="M25" s="345"/>
      <c r="N25" s="345"/>
      <c r="O25" s="345"/>
      <c r="P25" s="345"/>
    </row>
    <row r="26" spans="1:16" ht="14.4" customHeight="1" x14ac:dyDescent="0.3">
      <c r="A26" s="181">
        <f>'Smlouvy, zakázky a jiné potřeby'!A28</f>
        <v>0</v>
      </c>
      <c r="B26" s="130" t="s">
        <v>259</v>
      </c>
      <c r="C26" s="182">
        <f>'Smlouvy, zakázky a jiné potřeby'!C28</f>
        <v>0</v>
      </c>
      <c r="D26" s="182">
        <f>'Smlouvy, zakázky a jiné potřeby'!D28</f>
        <v>0</v>
      </c>
      <c r="E26" s="182">
        <f>'Smlouvy, zakázky a jiné potřeby'!E28</f>
        <v>0</v>
      </c>
      <c r="F26" s="182">
        <f>'Smlouvy, zakázky a jiné potřeby'!G28</f>
        <v>0</v>
      </c>
      <c r="G26" s="182">
        <f>'Smlouvy, zakázky a jiné potřeby'!H28</f>
        <v>0</v>
      </c>
      <c r="H26" s="111">
        <f t="shared" si="6"/>
        <v>317020</v>
      </c>
      <c r="I26" s="467">
        <v>317020</v>
      </c>
      <c r="J26" s="360"/>
      <c r="K26" s="360"/>
      <c r="L26" s="360"/>
      <c r="M26" s="345"/>
      <c r="N26" s="345"/>
      <c r="O26" s="345"/>
      <c r="P26" s="345"/>
    </row>
    <row r="27" spans="1:16" ht="30.6" customHeight="1" x14ac:dyDescent="0.3">
      <c r="A27" s="181">
        <f>'Smlouvy, zakázky a jiné potřeby'!A29</f>
        <v>0</v>
      </c>
      <c r="B27" s="130" t="s">
        <v>260</v>
      </c>
      <c r="C27" s="182">
        <f>'Smlouvy, zakázky a jiné potřeby'!C29</f>
        <v>0</v>
      </c>
      <c r="D27" s="182">
        <f>'Smlouvy, zakázky a jiné potřeby'!D29</f>
        <v>0</v>
      </c>
      <c r="E27" s="182">
        <f>'Smlouvy, zakázky a jiné potřeby'!E29</f>
        <v>0</v>
      </c>
      <c r="F27" s="182">
        <f>'Smlouvy, zakázky a jiné potřeby'!G29</f>
        <v>0</v>
      </c>
      <c r="G27" s="182">
        <f>'Smlouvy, zakázky a jiné potřeby'!H29</f>
        <v>0</v>
      </c>
      <c r="H27" s="111">
        <f t="shared" si="6"/>
        <v>0</v>
      </c>
      <c r="I27" s="467"/>
      <c r="J27" s="360"/>
      <c r="K27" s="360"/>
      <c r="L27" s="360"/>
      <c r="M27" s="345"/>
      <c r="N27" s="345"/>
      <c r="O27" s="345"/>
      <c r="P27" s="345"/>
    </row>
    <row r="28" spans="1:16" ht="30.6" customHeight="1" x14ac:dyDescent="0.3">
      <c r="A28" s="181">
        <f>'Smlouvy, zakázky a jiné potřeby'!A30</f>
        <v>0</v>
      </c>
      <c r="B28" s="130" t="s">
        <v>261</v>
      </c>
      <c r="C28" s="182">
        <f>'Smlouvy, zakázky a jiné potřeby'!C30</f>
        <v>0</v>
      </c>
      <c r="D28" s="182">
        <f>'Smlouvy, zakázky a jiné potřeby'!D30</f>
        <v>0</v>
      </c>
      <c r="E28" s="182">
        <f>'Smlouvy, zakázky a jiné potřeby'!E30</f>
        <v>0</v>
      </c>
      <c r="F28" s="182">
        <f>'Smlouvy, zakázky a jiné potřeby'!G30</f>
        <v>0</v>
      </c>
      <c r="G28" s="182">
        <f>'Smlouvy, zakázky a jiné potřeby'!H30</f>
        <v>0</v>
      </c>
      <c r="H28" s="111">
        <f t="shared" si="6"/>
        <v>0</v>
      </c>
      <c r="I28" s="467"/>
      <c r="J28" s="360"/>
      <c r="K28" s="360"/>
      <c r="L28" s="360"/>
      <c r="M28" s="345"/>
      <c r="N28" s="345"/>
      <c r="O28" s="345"/>
      <c r="P28" s="345"/>
    </row>
    <row r="29" spans="1:16" ht="20.399999999999999" customHeight="1" x14ac:dyDescent="0.3">
      <c r="A29" s="181">
        <f>'Smlouvy, zakázky a jiné potřeby'!A31</f>
        <v>0</v>
      </c>
      <c r="B29" s="130" t="s">
        <v>262</v>
      </c>
      <c r="C29" s="182">
        <f>'Smlouvy, zakázky a jiné potřeby'!C31</f>
        <v>0</v>
      </c>
      <c r="D29" s="182">
        <f>'Smlouvy, zakázky a jiné potřeby'!D31</f>
        <v>0</v>
      </c>
      <c r="E29" s="182">
        <f>'Smlouvy, zakázky a jiné potřeby'!E31</f>
        <v>0</v>
      </c>
      <c r="F29" s="182">
        <f>'Smlouvy, zakázky a jiné potřeby'!G31</f>
        <v>0</v>
      </c>
      <c r="G29" s="182">
        <f>'Smlouvy, zakázky a jiné potřeby'!H31</f>
        <v>0</v>
      </c>
      <c r="H29" s="111">
        <f t="shared" si="6"/>
        <v>0</v>
      </c>
      <c r="I29" s="467"/>
      <c r="J29" s="360"/>
      <c r="K29" s="360"/>
      <c r="L29" s="360"/>
      <c r="M29" s="345"/>
      <c r="N29" s="345"/>
      <c r="O29" s="345"/>
      <c r="P29" s="345"/>
    </row>
    <row r="30" spans="1:16" ht="14.4" customHeight="1" x14ac:dyDescent="0.3">
      <c r="A30" s="181">
        <f>'Smlouvy, zakázky a jiné potřeby'!A32</f>
        <v>0</v>
      </c>
      <c r="B30" s="130" t="s">
        <v>263</v>
      </c>
      <c r="C30" s="182">
        <f>'Smlouvy, zakázky a jiné potřeby'!C32</f>
        <v>0</v>
      </c>
      <c r="D30" s="182">
        <f>'Smlouvy, zakázky a jiné potřeby'!D32</f>
        <v>0</v>
      </c>
      <c r="E30" s="182">
        <f>'Smlouvy, zakázky a jiné potřeby'!E32</f>
        <v>0</v>
      </c>
      <c r="F30" s="182">
        <f>'Smlouvy, zakázky a jiné potřeby'!G32</f>
        <v>0</v>
      </c>
      <c r="G30" s="182">
        <f>'Smlouvy, zakázky a jiné potřeby'!H32</f>
        <v>0</v>
      </c>
      <c r="H30" s="111">
        <f>SUM(I30:P30)</f>
        <v>0</v>
      </c>
      <c r="I30" s="467"/>
      <c r="J30" s="360"/>
      <c r="K30" s="360"/>
      <c r="L30" s="360"/>
      <c r="M30" s="345"/>
      <c r="N30" s="345"/>
      <c r="O30" s="345"/>
      <c r="P30" s="345"/>
    </row>
    <row r="31" spans="1:16" ht="14.4" customHeight="1" x14ac:dyDescent="0.3">
      <c r="A31" s="181">
        <f>'Smlouvy, zakázky a jiné potřeby'!A33</f>
        <v>0</v>
      </c>
      <c r="B31" s="130" t="s">
        <v>264</v>
      </c>
      <c r="C31" s="182">
        <f>'Smlouvy, zakázky a jiné potřeby'!C33</f>
        <v>0</v>
      </c>
      <c r="D31" s="182">
        <f>'Smlouvy, zakázky a jiné potřeby'!D33</f>
        <v>0</v>
      </c>
      <c r="E31" s="182">
        <f>'Smlouvy, zakázky a jiné potřeby'!E33</f>
        <v>0</v>
      </c>
      <c r="F31" s="182">
        <f>'Smlouvy, zakázky a jiné potřeby'!G33</f>
        <v>0</v>
      </c>
      <c r="G31" s="182">
        <f>'Smlouvy, zakázky a jiné potřeby'!H33</f>
        <v>0</v>
      </c>
      <c r="H31" s="111">
        <f t="shared" si="6"/>
        <v>0</v>
      </c>
      <c r="I31" s="467"/>
      <c r="J31" s="360"/>
      <c r="K31" s="360"/>
      <c r="L31" s="360"/>
      <c r="M31" s="345"/>
      <c r="N31" s="345"/>
      <c r="O31" s="345"/>
      <c r="P31" s="345"/>
    </row>
    <row r="32" spans="1:16" ht="20.399999999999999" customHeight="1" x14ac:dyDescent="0.3">
      <c r="A32" s="181">
        <f>'Smlouvy, zakázky a jiné potřeby'!A34</f>
        <v>0</v>
      </c>
      <c r="B32" s="130" t="s">
        <v>265</v>
      </c>
      <c r="C32" s="182">
        <f>'Smlouvy, zakázky a jiné potřeby'!C34</f>
        <v>0</v>
      </c>
      <c r="D32" s="182">
        <f>'Smlouvy, zakázky a jiné potřeby'!D34</f>
        <v>0</v>
      </c>
      <c r="E32" s="182">
        <f>'Smlouvy, zakázky a jiné potřeby'!E34</f>
        <v>0</v>
      </c>
      <c r="F32" s="182">
        <f>'Smlouvy, zakázky a jiné potřeby'!G34</f>
        <v>0</v>
      </c>
      <c r="G32" s="182">
        <f>'Smlouvy, zakázky a jiné potřeby'!H34</f>
        <v>0</v>
      </c>
      <c r="H32" s="111">
        <f t="shared" si="6"/>
        <v>0</v>
      </c>
      <c r="I32" s="467"/>
      <c r="J32" s="360"/>
      <c r="K32" s="360"/>
      <c r="L32" s="360"/>
      <c r="M32" s="345"/>
      <c r="N32" s="345"/>
      <c r="O32" s="345"/>
      <c r="P32" s="345"/>
    </row>
    <row r="33" spans="1:16" ht="14.4" customHeight="1" x14ac:dyDescent="0.3">
      <c r="A33" s="181">
        <f>'Smlouvy, zakázky a jiné potřeby'!A35</f>
        <v>0</v>
      </c>
      <c r="B33" s="130" t="s">
        <v>266</v>
      </c>
      <c r="C33" s="182">
        <f>'Smlouvy, zakázky a jiné potřeby'!C35</f>
        <v>0</v>
      </c>
      <c r="D33" s="182">
        <f>'Smlouvy, zakázky a jiné potřeby'!D35</f>
        <v>0</v>
      </c>
      <c r="E33" s="182">
        <f>'Smlouvy, zakázky a jiné potřeby'!E35</f>
        <v>0</v>
      </c>
      <c r="F33" s="182">
        <f>'Smlouvy, zakázky a jiné potřeby'!G35</f>
        <v>0</v>
      </c>
      <c r="G33" s="182">
        <f>'Smlouvy, zakázky a jiné potřeby'!H35</f>
        <v>0</v>
      </c>
      <c r="H33" s="111">
        <f t="shared" si="6"/>
        <v>0</v>
      </c>
      <c r="I33" s="467"/>
      <c r="J33" s="360"/>
      <c r="K33" s="360"/>
      <c r="L33" s="360"/>
      <c r="M33" s="345"/>
      <c r="N33" s="345"/>
      <c r="O33" s="345"/>
      <c r="P33" s="345"/>
    </row>
    <row r="34" spans="1:16" ht="14.4" customHeight="1" x14ac:dyDescent="0.3">
      <c r="A34" s="181">
        <f>'Smlouvy, zakázky a jiné potřeby'!A36</f>
        <v>0</v>
      </c>
      <c r="B34" s="130" t="s">
        <v>267</v>
      </c>
      <c r="C34" s="182">
        <f>'Smlouvy, zakázky a jiné potřeby'!C36</f>
        <v>0</v>
      </c>
      <c r="D34" s="182">
        <f>'Smlouvy, zakázky a jiné potřeby'!D36</f>
        <v>0</v>
      </c>
      <c r="E34" s="182">
        <f>'Smlouvy, zakázky a jiné potřeby'!E36</f>
        <v>0</v>
      </c>
      <c r="F34" s="182">
        <f>'Smlouvy, zakázky a jiné potřeby'!G36</f>
        <v>0</v>
      </c>
      <c r="G34" s="182">
        <f>'Smlouvy, zakázky a jiné potřeby'!H36</f>
        <v>0</v>
      </c>
      <c r="H34" s="111">
        <f t="shared" si="6"/>
        <v>0</v>
      </c>
      <c r="I34" s="467"/>
      <c r="J34" s="360"/>
      <c r="K34" s="360"/>
      <c r="L34" s="360"/>
      <c r="M34" s="345"/>
      <c r="N34" s="345"/>
      <c r="O34" s="345"/>
      <c r="P34" s="345"/>
    </row>
    <row r="35" spans="1:16" ht="14.4" customHeight="1" x14ac:dyDescent="0.3">
      <c r="A35" s="181">
        <f>'Smlouvy, zakázky a jiné potřeby'!A37</f>
        <v>0</v>
      </c>
      <c r="B35" s="130" t="s">
        <v>268</v>
      </c>
      <c r="C35" s="182">
        <f>'Smlouvy, zakázky a jiné potřeby'!C37</f>
        <v>0</v>
      </c>
      <c r="D35" s="182">
        <f>'Smlouvy, zakázky a jiné potřeby'!D37</f>
        <v>0</v>
      </c>
      <c r="E35" s="182">
        <f>'Smlouvy, zakázky a jiné potřeby'!E37</f>
        <v>0</v>
      </c>
      <c r="F35" s="182">
        <f>'Smlouvy, zakázky a jiné potřeby'!G37</f>
        <v>0</v>
      </c>
      <c r="G35" s="182">
        <f>'Smlouvy, zakázky a jiné potřeby'!H37</f>
        <v>0</v>
      </c>
      <c r="H35" s="111">
        <f t="shared" si="6"/>
        <v>0</v>
      </c>
      <c r="I35" s="467"/>
      <c r="J35" s="360"/>
      <c r="K35" s="360"/>
      <c r="L35" s="360"/>
      <c r="M35" s="345"/>
      <c r="N35" s="345"/>
      <c r="O35" s="345"/>
      <c r="P35" s="345"/>
    </row>
    <row r="36" spans="1:16" ht="14.4" customHeight="1" x14ac:dyDescent="0.3">
      <c r="A36" s="181">
        <f>'Smlouvy, zakázky a jiné potřeby'!A38</f>
        <v>0</v>
      </c>
      <c r="B36" s="130" t="s">
        <v>269</v>
      </c>
      <c r="C36" s="182">
        <f>'Smlouvy, zakázky a jiné potřeby'!C38</f>
        <v>0</v>
      </c>
      <c r="D36" s="182">
        <f>'Smlouvy, zakázky a jiné potřeby'!D38</f>
        <v>0</v>
      </c>
      <c r="E36" s="182">
        <f>'Smlouvy, zakázky a jiné potřeby'!E38</f>
        <v>0</v>
      </c>
      <c r="F36" s="182">
        <f>'Smlouvy, zakázky a jiné potřeby'!G38</f>
        <v>0</v>
      </c>
      <c r="G36" s="182">
        <f>'Smlouvy, zakázky a jiné potřeby'!H38</f>
        <v>0</v>
      </c>
      <c r="H36" s="111">
        <f t="shared" si="6"/>
        <v>0</v>
      </c>
      <c r="I36" s="467"/>
      <c r="J36" s="360"/>
      <c r="K36" s="360"/>
      <c r="L36" s="360"/>
      <c r="M36" s="345"/>
      <c r="N36" s="345"/>
      <c r="O36" s="345"/>
      <c r="P36" s="345"/>
    </row>
    <row r="37" spans="1:16" ht="14.4" customHeight="1" x14ac:dyDescent="0.3">
      <c r="A37" s="181">
        <f>'Smlouvy, zakázky a jiné potřeby'!A39</f>
        <v>0</v>
      </c>
      <c r="B37" s="130" t="s">
        <v>270</v>
      </c>
      <c r="C37" s="182">
        <f>'Smlouvy, zakázky a jiné potřeby'!C39</f>
        <v>0</v>
      </c>
      <c r="D37" s="182">
        <f>'Smlouvy, zakázky a jiné potřeby'!D39</f>
        <v>0</v>
      </c>
      <c r="E37" s="182">
        <f>'Smlouvy, zakázky a jiné potřeby'!E39</f>
        <v>0</v>
      </c>
      <c r="F37" s="182">
        <f>'Smlouvy, zakázky a jiné potřeby'!G39</f>
        <v>0</v>
      </c>
      <c r="G37" s="182">
        <f>'Smlouvy, zakázky a jiné potřeby'!H39</f>
        <v>0</v>
      </c>
      <c r="H37" s="111">
        <f t="shared" si="6"/>
        <v>0</v>
      </c>
      <c r="I37" s="467"/>
      <c r="J37" s="345"/>
      <c r="K37" s="345"/>
      <c r="L37" s="345"/>
      <c r="M37" s="345"/>
      <c r="N37" s="345"/>
      <c r="O37" s="345"/>
      <c r="P37" s="345"/>
    </row>
    <row r="38" spans="1:16" ht="14.4" customHeight="1" x14ac:dyDescent="0.3">
      <c r="A38" s="181">
        <f>'Smlouvy, zakázky a jiné potřeby'!A40</f>
        <v>0</v>
      </c>
      <c r="B38" s="130" t="s">
        <v>271</v>
      </c>
      <c r="C38" s="182">
        <f>'Smlouvy, zakázky a jiné potřeby'!C40</f>
        <v>0</v>
      </c>
      <c r="D38" s="182">
        <f>'Smlouvy, zakázky a jiné potřeby'!D40</f>
        <v>0</v>
      </c>
      <c r="E38" s="182">
        <f>'Smlouvy, zakázky a jiné potřeby'!E40</f>
        <v>0</v>
      </c>
      <c r="F38" s="182">
        <f>'Smlouvy, zakázky a jiné potřeby'!G40</f>
        <v>0</v>
      </c>
      <c r="G38" s="182">
        <f>'Smlouvy, zakázky a jiné potřeby'!H40</f>
        <v>0</v>
      </c>
      <c r="H38" s="111">
        <f t="shared" si="6"/>
        <v>0</v>
      </c>
      <c r="I38" s="467"/>
      <c r="J38" s="345"/>
      <c r="K38" s="345"/>
      <c r="L38" s="345"/>
      <c r="M38" s="345"/>
      <c r="N38" s="345"/>
      <c r="O38" s="345"/>
      <c r="P38" s="345"/>
    </row>
    <row r="39" spans="1:16" ht="14.4" customHeight="1" x14ac:dyDescent="0.3">
      <c r="A39" s="181">
        <f>'Smlouvy, zakázky a jiné potřeby'!A41</f>
        <v>0</v>
      </c>
      <c r="B39" s="130" t="s">
        <v>272</v>
      </c>
      <c r="C39" s="182">
        <f>'Smlouvy, zakázky a jiné potřeby'!C41</f>
        <v>0</v>
      </c>
      <c r="D39" s="182">
        <f>'Smlouvy, zakázky a jiné potřeby'!D41</f>
        <v>0</v>
      </c>
      <c r="E39" s="182">
        <f>'Smlouvy, zakázky a jiné potřeby'!E41</f>
        <v>0</v>
      </c>
      <c r="F39" s="182">
        <f>'Smlouvy, zakázky a jiné potřeby'!G41</f>
        <v>0</v>
      </c>
      <c r="G39" s="182">
        <f>'Smlouvy, zakázky a jiné potřeby'!H41</f>
        <v>0</v>
      </c>
      <c r="H39" s="111">
        <f t="shared" si="6"/>
        <v>0</v>
      </c>
      <c r="I39" s="467"/>
      <c r="J39" s="345"/>
      <c r="K39" s="345"/>
      <c r="L39" s="345"/>
      <c r="M39" s="345"/>
      <c r="N39" s="345"/>
      <c r="O39" s="345"/>
      <c r="P39" s="345"/>
    </row>
    <row r="40" spans="1:16" ht="30.6" customHeight="1" x14ac:dyDescent="0.3">
      <c r="A40" s="181">
        <f>'Smlouvy, zakázky a jiné potřeby'!A42</f>
        <v>0</v>
      </c>
      <c r="B40" s="130" t="s">
        <v>273</v>
      </c>
      <c r="C40" s="182">
        <f>'Smlouvy, zakázky a jiné potřeby'!C42</f>
        <v>0</v>
      </c>
      <c r="D40" s="182">
        <f>'Smlouvy, zakázky a jiné potřeby'!D42</f>
        <v>0</v>
      </c>
      <c r="E40" s="182">
        <f>'Smlouvy, zakázky a jiné potřeby'!E42</f>
        <v>0</v>
      </c>
      <c r="F40" s="182">
        <f>'Smlouvy, zakázky a jiné potřeby'!G42</f>
        <v>0</v>
      </c>
      <c r="G40" s="182">
        <f>'Smlouvy, zakázky a jiné potřeby'!H42</f>
        <v>0</v>
      </c>
      <c r="H40" s="111">
        <f t="shared" si="6"/>
        <v>0</v>
      </c>
      <c r="I40" s="467"/>
      <c r="J40" s="345"/>
      <c r="K40" s="345"/>
      <c r="L40" s="345"/>
      <c r="M40" s="345"/>
      <c r="N40" s="345"/>
      <c r="O40" s="345"/>
      <c r="P40" s="345"/>
    </row>
    <row r="41" spans="1:16" ht="30.6" customHeight="1" x14ac:dyDescent="0.3">
      <c r="A41" s="181">
        <f>'Smlouvy, zakázky a jiné potřeby'!A43</f>
        <v>0</v>
      </c>
      <c r="B41" s="130" t="s">
        <v>274</v>
      </c>
      <c r="C41" s="182">
        <f>'Smlouvy, zakázky a jiné potřeby'!C43</f>
        <v>0</v>
      </c>
      <c r="D41" s="182">
        <f>'Smlouvy, zakázky a jiné potřeby'!D43</f>
        <v>0</v>
      </c>
      <c r="E41" s="182">
        <f>'Smlouvy, zakázky a jiné potřeby'!E43</f>
        <v>0</v>
      </c>
      <c r="F41" s="182">
        <f>'Smlouvy, zakázky a jiné potřeby'!G43</f>
        <v>0</v>
      </c>
      <c r="G41" s="182">
        <f>'Smlouvy, zakázky a jiné potřeby'!H43</f>
        <v>0</v>
      </c>
      <c r="H41" s="111">
        <f t="shared" si="6"/>
        <v>0</v>
      </c>
      <c r="I41" s="467"/>
      <c r="J41" s="345"/>
      <c r="K41" s="345"/>
      <c r="L41" s="345"/>
      <c r="M41" s="345"/>
      <c r="N41" s="345"/>
      <c r="O41" s="345"/>
      <c r="P41" s="345"/>
    </row>
    <row r="42" spans="1:16" ht="14.4" customHeight="1" x14ac:dyDescent="0.3">
      <c r="A42" s="181">
        <f>'Smlouvy, zakázky a jiné potřeby'!A44</f>
        <v>0</v>
      </c>
      <c r="B42" s="130" t="s">
        <v>275</v>
      </c>
      <c r="C42" s="182">
        <f>'Smlouvy, zakázky a jiné potřeby'!C44</f>
        <v>0</v>
      </c>
      <c r="D42" s="182">
        <f>'Smlouvy, zakázky a jiné potřeby'!D44</f>
        <v>0</v>
      </c>
      <c r="E42" s="182">
        <f>'Smlouvy, zakázky a jiné potřeby'!E44</f>
        <v>0</v>
      </c>
      <c r="F42" s="182">
        <f>'Smlouvy, zakázky a jiné potřeby'!G44</f>
        <v>0</v>
      </c>
      <c r="G42" s="182">
        <f>'Smlouvy, zakázky a jiné potřeby'!H44</f>
        <v>0</v>
      </c>
      <c r="H42" s="111">
        <f t="shared" si="6"/>
        <v>0</v>
      </c>
      <c r="I42" s="467"/>
      <c r="J42" s="345"/>
      <c r="K42" s="345"/>
      <c r="L42" s="345"/>
      <c r="M42" s="345"/>
      <c r="N42" s="345"/>
      <c r="O42" s="345"/>
      <c r="P42" s="345"/>
    </row>
    <row r="43" spans="1:16" ht="14.4" customHeight="1" x14ac:dyDescent="0.3">
      <c r="A43" s="181">
        <f>'Smlouvy, zakázky a jiné potřeby'!A45</f>
        <v>0</v>
      </c>
      <c r="B43" s="130" t="s">
        <v>276</v>
      </c>
      <c r="C43" s="182">
        <f>'Smlouvy, zakázky a jiné potřeby'!C45</f>
        <v>0</v>
      </c>
      <c r="D43" s="182">
        <f>'Smlouvy, zakázky a jiné potřeby'!D45</f>
        <v>0</v>
      </c>
      <c r="E43" s="182">
        <f>'Smlouvy, zakázky a jiné potřeby'!E45</f>
        <v>0</v>
      </c>
      <c r="F43" s="182">
        <f>'Smlouvy, zakázky a jiné potřeby'!G45</f>
        <v>0</v>
      </c>
      <c r="G43" s="182">
        <f>'Smlouvy, zakázky a jiné potřeby'!H45</f>
        <v>0</v>
      </c>
      <c r="H43" s="111">
        <f t="shared" si="6"/>
        <v>0</v>
      </c>
      <c r="I43" s="467"/>
      <c r="J43" s="345"/>
      <c r="K43" s="345"/>
      <c r="L43" s="345"/>
      <c r="M43" s="345"/>
      <c r="N43" s="345"/>
      <c r="O43" s="345"/>
      <c r="P43" s="345"/>
    </row>
    <row r="44" spans="1:16" ht="14.4" customHeight="1" x14ac:dyDescent="0.3">
      <c r="A44" s="181">
        <f>'Smlouvy, zakázky a jiné potřeby'!A46</f>
        <v>0</v>
      </c>
      <c r="B44" s="130" t="s">
        <v>277</v>
      </c>
      <c r="C44" s="182">
        <f>'Smlouvy, zakázky a jiné potřeby'!C46</f>
        <v>0</v>
      </c>
      <c r="D44" s="182">
        <f>'Smlouvy, zakázky a jiné potřeby'!D46</f>
        <v>0</v>
      </c>
      <c r="E44" s="182">
        <f>'Smlouvy, zakázky a jiné potřeby'!E46</f>
        <v>0</v>
      </c>
      <c r="F44" s="182">
        <f>'Smlouvy, zakázky a jiné potřeby'!G46</f>
        <v>0</v>
      </c>
      <c r="G44" s="182">
        <f>'Smlouvy, zakázky a jiné potřeby'!H46</f>
        <v>0</v>
      </c>
      <c r="H44" s="111">
        <f t="shared" si="6"/>
        <v>0</v>
      </c>
      <c r="I44" s="467"/>
      <c r="J44" s="345"/>
      <c r="K44" s="345"/>
      <c r="L44" s="345"/>
      <c r="M44" s="345"/>
      <c r="N44" s="345"/>
      <c r="O44" s="345"/>
      <c r="P44" s="345"/>
    </row>
    <row r="45" spans="1:16" ht="14.4" customHeight="1" x14ac:dyDescent="0.3">
      <c r="A45" s="181">
        <f>'Smlouvy, zakázky a jiné potřeby'!A47</f>
        <v>0</v>
      </c>
      <c r="B45" s="130" t="s">
        <v>278</v>
      </c>
      <c r="C45" s="182">
        <f>'Smlouvy, zakázky a jiné potřeby'!C47</f>
        <v>0</v>
      </c>
      <c r="D45" s="182">
        <f>'Smlouvy, zakázky a jiné potřeby'!D47</f>
        <v>0</v>
      </c>
      <c r="E45" s="182">
        <f>'Smlouvy, zakázky a jiné potřeby'!E47</f>
        <v>0</v>
      </c>
      <c r="F45" s="182">
        <f>'Smlouvy, zakázky a jiné potřeby'!G47</f>
        <v>0</v>
      </c>
      <c r="G45" s="182">
        <f>'Smlouvy, zakázky a jiné potřeby'!H47</f>
        <v>0</v>
      </c>
      <c r="H45" s="111">
        <f t="shared" si="6"/>
        <v>0</v>
      </c>
      <c r="I45" s="467"/>
      <c r="J45" s="345"/>
      <c r="K45" s="345"/>
      <c r="L45" s="345"/>
      <c r="M45" s="345"/>
      <c r="N45" s="345"/>
      <c r="O45" s="345"/>
      <c r="P45" s="345"/>
    </row>
    <row r="46" spans="1:16" ht="20.399999999999999" customHeight="1" x14ac:dyDescent="0.3">
      <c r="A46" s="181">
        <f>'Smlouvy, zakázky a jiné potřeby'!A48</f>
        <v>0</v>
      </c>
      <c r="B46" s="130" t="s">
        <v>279</v>
      </c>
      <c r="C46" s="182">
        <f>'Smlouvy, zakázky a jiné potřeby'!C48</f>
        <v>0</v>
      </c>
      <c r="D46" s="182">
        <f>'Smlouvy, zakázky a jiné potřeby'!D48</f>
        <v>0</v>
      </c>
      <c r="E46" s="182">
        <f>'Smlouvy, zakázky a jiné potřeby'!E48</f>
        <v>0</v>
      </c>
      <c r="F46" s="182">
        <f>'Smlouvy, zakázky a jiné potřeby'!G48</f>
        <v>0</v>
      </c>
      <c r="G46" s="182">
        <f>'Smlouvy, zakázky a jiné potřeby'!H48</f>
        <v>0</v>
      </c>
      <c r="H46" s="111">
        <f t="shared" si="6"/>
        <v>0</v>
      </c>
      <c r="I46" s="467"/>
      <c r="J46" s="345"/>
      <c r="K46" s="345"/>
      <c r="L46" s="345"/>
      <c r="M46" s="345"/>
      <c r="N46" s="345"/>
      <c r="O46" s="345"/>
      <c r="P46" s="345"/>
    </row>
    <row r="47" spans="1:16" ht="20.399999999999999" customHeight="1" x14ac:dyDescent="0.3">
      <c r="A47" s="181">
        <f>'Smlouvy, zakázky a jiné potřeby'!A49</f>
        <v>0</v>
      </c>
      <c r="B47" s="130" t="s">
        <v>280</v>
      </c>
      <c r="C47" s="182">
        <f>'Smlouvy, zakázky a jiné potřeby'!C49</f>
        <v>0</v>
      </c>
      <c r="D47" s="182">
        <f>'Smlouvy, zakázky a jiné potřeby'!D49</f>
        <v>0</v>
      </c>
      <c r="E47" s="182">
        <f>'Smlouvy, zakázky a jiné potřeby'!E49</f>
        <v>0</v>
      </c>
      <c r="F47" s="182">
        <f>'Smlouvy, zakázky a jiné potřeby'!G49</f>
        <v>0</v>
      </c>
      <c r="G47" s="182">
        <f>'Smlouvy, zakázky a jiné potřeby'!H49</f>
        <v>0</v>
      </c>
      <c r="H47" s="111">
        <f t="shared" si="6"/>
        <v>0</v>
      </c>
      <c r="I47" s="467"/>
      <c r="J47" s="345"/>
      <c r="K47" s="345"/>
      <c r="L47" s="345"/>
      <c r="M47" s="345"/>
      <c r="N47" s="345"/>
      <c r="O47" s="345"/>
      <c r="P47" s="345"/>
    </row>
    <row r="48" spans="1:16" ht="20.399999999999999" customHeight="1" x14ac:dyDescent="0.3">
      <c r="A48" s="181">
        <f>'Smlouvy, zakázky a jiné potřeby'!A50</f>
        <v>0</v>
      </c>
      <c r="B48" s="130" t="s">
        <v>281</v>
      </c>
      <c r="C48" s="182">
        <f>'Smlouvy, zakázky a jiné potřeby'!C50</f>
        <v>0</v>
      </c>
      <c r="D48" s="182">
        <f>'Smlouvy, zakázky a jiné potřeby'!D50</f>
        <v>0</v>
      </c>
      <c r="E48" s="182">
        <f>'Smlouvy, zakázky a jiné potřeby'!E50</f>
        <v>0</v>
      </c>
      <c r="F48" s="182">
        <f>'Smlouvy, zakázky a jiné potřeby'!G50</f>
        <v>0</v>
      </c>
      <c r="G48" s="182">
        <f>'Smlouvy, zakázky a jiné potřeby'!H50</f>
        <v>0</v>
      </c>
      <c r="H48" s="111">
        <f t="shared" si="6"/>
        <v>0</v>
      </c>
      <c r="I48" s="467"/>
      <c r="J48" s="345"/>
      <c r="K48" s="345"/>
      <c r="L48" s="345"/>
      <c r="M48" s="345"/>
      <c r="N48" s="345"/>
      <c r="O48" s="345"/>
      <c r="P48" s="345"/>
    </row>
    <row r="49" spans="1:16" ht="14.4" customHeight="1" x14ac:dyDescent="0.3">
      <c r="A49" s="181">
        <f>'Smlouvy, zakázky a jiné potřeby'!A51</f>
        <v>0</v>
      </c>
      <c r="B49" s="130" t="s">
        <v>282</v>
      </c>
      <c r="C49" s="182">
        <f>'Smlouvy, zakázky a jiné potřeby'!C51</f>
        <v>0</v>
      </c>
      <c r="D49" s="182">
        <f>'Smlouvy, zakázky a jiné potřeby'!D51</f>
        <v>0</v>
      </c>
      <c r="E49" s="182">
        <f>'Smlouvy, zakázky a jiné potřeby'!E51</f>
        <v>0</v>
      </c>
      <c r="F49" s="182">
        <f>'Smlouvy, zakázky a jiné potřeby'!G51</f>
        <v>0</v>
      </c>
      <c r="G49" s="182">
        <f>'Smlouvy, zakázky a jiné potřeby'!H51</f>
        <v>0</v>
      </c>
      <c r="H49" s="111">
        <f t="shared" si="6"/>
        <v>0</v>
      </c>
      <c r="I49" s="467"/>
      <c r="J49" s="345"/>
      <c r="K49" s="345"/>
      <c r="L49" s="345"/>
      <c r="M49" s="345"/>
      <c r="N49" s="345"/>
      <c r="O49" s="345"/>
      <c r="P49" s="345"/>
    </row>
    <row r="50" spans="1:16" ht="14.4" customHeight="1" x14ac:dyDescent="0.3">
      <c r="A50" s="181">
        <f>'Smlouvy, zakázky a jiné potřeby'!A52</f>
        <v>0</v>
      </c>
      <c r="B50" s="130" t="s">
        <v>283</v>
      </c>
      <c r="C50" s="182">
        <f>'Smlouvy, zakázky a jiné potřeby'!C52</f>
        <v>0</v>
      </c>
      <c r="D50" s="182">
        <f>'Smlouvy, zakázky a jiné potřeby'!D52</f>
        <v>0</v>
      </c>
      <c r="E50" s="182">
        <f>'Smlouvy, zakázky a jiné potřeby'!E52</f>
        <v>0</v>
      </c>
      <c r="F50" s="182">
        <f>'Smlouvy, zakázky a jiné potřeby'!G52</f>
        <v>0</v>
      </c>
      <c r="G50" s="182">
        <f>'Smlouvy, zakázky a jiné potřeby'!H52</f>
        <v>0</v>
      </c>
      <c r="H50" s="111">
        <f t="shared" si="6"/>
        <v>0</v>
      </c>
      <c r="I50" s="467"/>
      <c r="J50" s="345"/>
      <c r="K50" s="345"/>
      <c r="L50" s="345"/>
      <c r="M50" s="345"/>
      <c r="N50" s="345"/>
      <c r="O50" s="345"/>
      <c r="P50" s="345"/>
    </row>
    <row r="51" spans="1:16" ht="14.4" customHeight="1" x14ac:dyDescent="0.3">
      <c r="A51" s="181">
        <f>'Smlouvy, zakázky a jiné potřeby'!A53</f>
        <v>0</v>
      </c>
      <c r="B51" s="130" t="s">
        <v>290</v>
      </c>
      <c r="C51" s="182">
        <f>'Smlouvy, zakázky a jiné potřeby'!C53</f>
        <v>0</v>
      </c>
      <c r="D51" s="182">
        <f>'Smlouvy, zakázky a jiné potřeby'!D53</f>
        <v>0</v>
      </c>
      <c r="E51" s="182">
        <f>'Smlouvy, zakázky a jiné potřeby'!E53</f>
        <v>0</v>
      </c>
      <c r="F51" s="182">
        <f>'Smlouvy, zakázky a jiné potřeby'!G53</f>
        <v>0</v>
      </c>
      <c r="G51" s="182">
        <f>'Smlouvy, zakázky a jiné potřeby'!H53</f>
        <v>0</v>
      </c>
      <c r="H51" s="111">
        <f t="shared" si="6"/>
        <v>0</v>
      </c>
      <c r="I51" s="467"/>
      <c r="J51" s="345"/>
      <c r="K51" s="345"/>
      <c r="L51" s="345"/>
      <c r="M51" s="345"/>
      <c r="N51" s="345"/>
      <c r="O51" s="345"/>
      <c r="P51" s="345"/>
    </row>
    <row r="52" spans="1:16" ht="14.4" customHeight="1" x14ac:dyDescent="0.3">
      <c r="A52" s="181">
        <f>'Smlouvy, zakázky a jiné potřeby'!A54</f>
        <v>0</v>
      </c>
      <c r="B52" s="130" t="s">
        <v>291</v>
      </c>
      <c r="C52" s="182">
        <f>'Smlouvy, zakázky a jiné potřeby'!C54</f>
        <v>0</v>
      </c>
      <c r="D52" s="182">
        <f>'Smlouvy, zakázky a jiné potřeby'!D54</f>
        <v>0</v>
      </c>
      <c r="E52" s="182">
        <f>'Smlouvy, zakázky a jiné potřeby'!E54</f>
        <v>0</v>
      </c>
      <c r="F52" s="182">
        <f>'Smlouvy, zakázky a jiné potřeby'!G54</f>
        <v>0</v>
      </c>
      <c r="G52" s="182">
        <f>'Smlouvy, zakázky a jiné potřeby'!H54</f>
        <v>0</v>
      </c>
      <c r="H52" s="111">
        <f t="shared" si="6"/>
        <v>0</v>
      </c>
      <c r="I52" s="467"/>
      <c r="J52" s="345"/>
      <c r="K52" s="345"/>
      <c r="L52" s="345"/>
      <c r="M52" s="345"/>
      <c r="N52" s="345"/>
      <c r="O52" s="345"/>
      <c r="P52" s="345"/>
    </row>
    <row r="53" spans="1:16" ht="14.4" customHeight="1" x14ac:dyDescent="0.3">
      <c r="A53" s="181">
        <f>'Smlouvy, zakázky a jiné potřeby'!A55</f>
        <v>0</v>
      </c>
      <c r="B53" s="130" t="s">
        <v>292</v>
      </c>
      <c r="C53" s="182">
        <f>'Smlouvy, zakázky a jiné potřeby'!C55</f>
        <v>0</v>
      </c>
      <c r="D53" s="182">
        <f>'Smlouvy, zakázky a jiné potřeby'!D55</f>
        <v>0</v>
      </c>
      <c r="E53" s="182">
        <f>'Smlouvy, zakázky a jiné potřeby'!E55</f>
        <v>0</v>
      </c>
      <c r="F53" s="182">
        <f>'Smlouvy, zakázky a jiné potřeby'!G55</f>
        <v>0</v>
      </c>
      <c r="G53" s="182">
        <f>'Smlouvy, zakázky a jiné potřeby'!H55</f>
        <v>0</v>
      </c>
      <c r="H53" s="111">
        <f t="shared" si="6"/>
        <v>0</v>
      </c>
      <c r="I53" s="467"/>
      <c r="J53" s="345"/>
      <c r="K53" s="345"/>
      <c r="L53" s="345"/>
      <c r="M53" s="345"/>
      <c r="N53" s="345"/>
      <c r="O53" s="345"/>
      <c r="P53" s="345"/>
    </row>
    <row r="54" spans="1:16" ht="14.4" customHeight="1" x14ac:dyDescent="0.3">
      <c r="A54" s="181">
        <f>'Smlouvy, zakázky a jiné potřeby'!A56</f>
        <v>0</v>
      </c>
      <c r="B54" s="130" t="s">
        <v>293</v>
      </c>
      <c r="C54" s="182">
        <f>'Smlouvy, zakázky a jiné potřeby'!C56</f>
        <v>0</v>
      </c>
      <c r="D54" s="182">
        <f>'Smlouvy, zakázky a jiné potřeby'!D56</f>
        <v>0</v>
      </c>
      <c r="E54" s="182">
        <f>'Smlouvy, zakázky a jiné potřeby'!E56</f>
        <v>0</v>
      </c>
      <c r="F54" s="182">
        <f>'Smlouvy, zakázky a jiné potřeby'!G56</f>
        <v>0</v>
      </c>
      <c r="G54" s="182">
        <f>'Smlouvy, zakázky a jiné potřeby'!H56</f>
        <v>0</v>
      </c>
      <c r="H54" s="111">
        <f t="shared" si="6"/>
        <v>0</v>
      </c>
      <c r="I54" s="467"/>
      <c r="J54" s="345"/>
      <c r="K54" s="345"/>
      <c r="L54" s="345"/>
      <c r="M54" s="345"/>
      <c r="N54" s="345"/>
      <c r="O54" s="345"/>
      <c r="P54" s="345"/>
    </row>
    <row r="55" spans="1:16" ht="14.4" customHeight="1" x14ac:dyDescent="0.3">
      <c r="A55" s="181">
        <f>'Smlouvy, zakázky a jiné potřeby'!A57</f>
        <v>0</v>
      </c>
      <c r="B55" s="130" t="s">
        <v>294</v>
      </c>
      <c r="C55" s="182">
        <f>'Smlouvy, zakázky a jiné potřeby'!C57</f>
        <v>0</v>
      </c>
      <c r="D55" s="182">
        <f>'Smlouvy, zakázky a jiné potřeby'!D57</f>
        <v>0</v>
      </c>
      <c r="E55" s="182">
        <f>'Smlouvy, zakázky a jiné potřeby'!E57</f>
        <v>0</v>
      </c>
      <c r="F55" s="182">
        <f>'Smlouvy, zakázky a jiné potřeby'!G57</f>
        <v>0</v>
      </c>
      <c r="G55" s="182">
        <f>'Smlouvy, zakázky a jiné potřeby'!H57</f>
        <v>0</v>
      </c>
      <c r="H55" s="111">
        <f t="shared" si="6"/>
        <v>0</v>
      </c>
      <c r="I55" s="467"/>
      <c r="J55" s="345"/>
      <c r="K55" s="345"/>
      <c r="L55" s="345"/>
      <c r="M55" s="345"/>
      <c r="N55" s="345"/>
      <c r="O55" s="345"/>
      <c r="P55" s="345"/>
    </row>
    <row r="56" spans="1:16" ht="14.4" customHeight="1" x14ac:dyDescent="0.3">
      <c r="A56" s="181">
        <f>'Smlouvy, zakázky a jiné potřeby'!A58</f>
        <v>0</v>
      </c>
      <c r="B56" s="130" t="s">
        <v>295</v>
      </c>
      <c r="C56" s="182">
        <f>'Smlouvy, zakázky a jiné potřeby'!C58</f>
        <v>0</v>
      </c>
      <c r="D56" s="182">
        <f>'Smlouvy, zakázky a jiné potřeby'!D58</f>
        <v>0</v>
      </c>
      <c r="E56" s="182">
        <f>'Smlouvy, zakázky a jiné potřeby'!E58</f>
        <v>0</v>
      </c>
      <c r="F56" s="182">
        <f>'Smlouvy, zakázky a jiné potřeby'!G58</f>
        <v>0</v>
      </c>
      <c r="G56" s="182">
        <f>'Smlouvy, zakázky a jiné potřeby'!H58</f>
        <v>0</v>
      </c>
      <c r="H56" s="111">
        <f t="shared" si="6"/>
        <v>0</v>
      </c>
      <c r="I56" s="345"/>
      <c r="J56" s="345"/>
      <c r="K56" s="345"/>
      <c r="L56" s="345"/>
      <c r="M56" s="345"/>
      <c r="N56" s="345"/>
      <c r="O56" s="345"/>
      <c r="P56" s="345"/>
    </row>
    <row r="57" spans="1:16" ht="14.4" customHeight="1" x14ac:dyDescent="0.3">
      <c r="A57" s="181">
        <f>'Smlouvy, zakázky a jiné potřeby'!A59</f>
        <v>0</v>
      </c>
      <c r="B57" s="130" t="s">
        <v>296</v>
      </c>
      <c r="C57" s="182">
        <f>'Smlouvy, zakázky a jiné potřeby'!C59</f>
        <v>0</v>
      </c>
      <c r="D57" s="182">
        <f>'Smlouvy, zakázky a jiné potřeby'!D59</f>
        <v>0</v>
      </c>
      <c r="E57" s="182">
        <f>'Smlouvy, zakázky a jiné potřeby'!E59</f>
        <v>0</v>
      </c>
      <c r="F57" s="182">
        <f>'Smlouvy, zakázky a jiné potřeby'!G59</f>
        <v>0</v>
      </c>
      <c r="G57" s="182">
        <f>'Smlouvy, zakázky a jiné potřeby'!H59</f>
        <v>0</v>
      </c>
      <c r="H57" s="111">
        <f t="shared" si="6"/>
        <v>0</v>
      </c>
      <c r="I57" s="345"/>
      <c r="J57" s="345"/>
      <c r="K57" s="345"/>
      <c r="L57" s="345"/>
      <c r="M57" s="345"/>
      <c r="N57" s="345"/>
      <c r="O57" s="345"/>
      <c r="P57" s="345"/>
    </row>
    <row r="58" spans="1:16" ht="15" x14ac:dyDescent="0.25">
      <c r="A58" s="181">
        <f>'Smlouvy, zakázky a jiné potřeby'!A60</f>
        <v>0</v>
      </c>
      <c r="B58" s="130" t="s">
        <v>297</v>
      </c>
      <c r="C58" s="182">
        <f>'Smlouvy, zakázky a jiné potřeby'!C60</f>
        <v>0</v>
      </c>
      <c r="D58" s="182">
        <f>'Smlouvy, zakázky a jiné potřeby'!D60</f>
        <v>0</v>
      </c>
      <c r="E58" s="182">
        <f>'Smlouvy, zakázky a jiné potřeby'!E60</f>
        <v>0</v>
      </c>
      <c r="F58" s="182">
        <f>'Smlouvy, zakázky a jiné potřeby'!G60</f>
        <v>0</v>
      </c>
      <c r="G58" s="182">
        <f>'Smlouvy, zakázky a jiné potřeby'!H60</f>
        <v>0</v>
      </c>
      <c r="H58" s="111">
        <f t="shared" si="6"/>
        <v>0</v>
      </c>
      <c r="I58" s="345"/>
      <c r="J58" s="345"/>
      <c r="K58" s="345"/>
      <c r="L58" s="345"/>
      <c r="M58" s="345"/>
      <c r="N58" s="345"/>
      <c r="O58" s="345"/>
      <c r="P58" s="345"/>
    </row>
    <row r="59" spans="1:16" ht="14.4" customHeight="1" x14ac:dyDescent="0.25">
      <c r="A59" s="181">
        <f>'Smlouvy, zakázky a jiné potřeby'!A61</f>
        <v>0</v>
      </c>
      <c r="B59" s="130" t="s">
        <v>298</v>
      </c>
      <c r="C59" s="182">
        <f>'Smlouvy, zakázky a jiné potřeby'!C61</f>
        <v>0</v>
      </c>
      <c r="D59" s="182">
        <f>'Smlouvy, zakázky a jiné potřeby'!D61</f>
        <v>0</v>
      </c>
      <c r="E59" s="182">
        <f>'Smlouvy, zakázky a jiné potřeby'!E61</f>
        <v>0</v>
      </c>
      <c r="F59" s="182">
        <f>'Smlouvy, zakázky a jiné potřeby'!G61</f>
        <v>0</v>
      </c>
      <c r="G59" s="182">
        <f>'Smlouvy, zakázky a jiné potřeby'!H61</f>
        <v>0</v>
      </c>
      <c r="H59" s="111">
        <f t="shared" si="6"/>
        <v>0</v>
      </c>
      <c r="I59" s="345"/>
      <c r="J59" s="345"/>
      <c r="K59" s="345"/>
      <c r="L59" s="345"/>
      <c r="M59" s="345"/>
      <c r="N59" s="345"/>
      <c r="O59" s="345"/>
      <c r="P59" s="345"/>
    </row>
    <row r="60" spans="1:16" ht="14.4" customHeight="1" x14ac:dyDescent="0.25">
      <c r="A60" s="181">
        <f>'Smlouvy, zakázky a jiné potřeby'!A62</f>
        <v>0</v>
      </c>
      <c r="B60" s="130" t="s">
        <v>299</v>
      </c>
      <c r="C60" s="182">
        <f>'Smlouvy, zakázky a jiné potřeby'!C62</f>
        <v>0</v>
      </c>
      <c r="D60" s="182">
        <f>'Smlouvy, zakázky a jiné potřeby'!D62</f>
        <v>0</v>
      </c>
      <c r="E60" s="182">
        <f>'Smlouvy, zakázky a jiné potřeby'!E62</f>
        <v>0</v>
      </c>
      <c r="F60" s="182">
        <f>'Smlouvy, zakázky a jiné potřeby'!G62</f>
        <v>0</v>
      </c>
      <c r="G60" s="182">
        <f>'Smlouvy, zakázky a jiné potřeby'!H62</f>
        <v>0</v>
      </c>
      <c r="H60" s="111">
        <f t="shared" si="6"/>
        <v>0</v>
      </c>
      <c r="I60" s="345"/>
      <c r="J60" s="345"/>
      <c r="K60" s="345"/>
      <c r="L60" s="345"/>
      <c r="M60" s="345"/>
      <c r="N60" s="345"/>
      <c r="O60" s="345"/>
      <c r="P60" s="345"/>
    </row>
    <row r="61" spans="1:16" ht="15" x14ac:dyDescent="0.25">
      <c r="A61" s="181">
        <f>'Smlouvy, zakázky a jiné potřeby'!A63</f>
        <v>0</v>
      </c>
      <c r="B61" s="130" t="s">
        <v>300</v>
      </c>
      <c r="C61" s="182">
        <f>'Smlouvy, zakázky a jiné potřeby'!C63</f>
        <v>0</v>
      </c>
      <c r="D61" s="182">
        <f>'Smlouvy, zakázky a jiné potřeby'!D63</f>
        <v>0</v>
      </c>
      <c r="E61" s="182">
        <f>'Smlouvy, zakázky a jiné potřeby'!E63</f>
        <v>0</v>
      </c>
      <c r="F61" s="182">
        <f>'Smlouvy, zakázky a jiné potřeby'!G63</f>
        <v>0</v>
      </c>
      <c r="G61" s="182">
        <f>'Smlouvy, zakázky a jiné potřeby'!H63</f>
        <v>0</v>
      </c>
      <c r="H61" s="111">
        <f t="shared" si="6"/>
        <v>0</v>
      </c>
      <c r="I61" s="345"/>
      <c r="J61" s="345"/>
      <c r="K61" s="345"/>
      <c r="L61" s="345"/>
      <c r="M61" s="345"/>
      <c r="N61" s="345"/>
      <c r="O61" s="345"/>
      <c r="P61" s="345"/>
    </row>
    <row r="62" spans="1:16" ht="15" x14ac:dyDescent="0.25">
      <c r="A62" s="181">
        <f>'Smlouvy, zakázky a jiné potřeby'!A64</f>
        <v>0</v>
      </c>
      <c r="B62" s="130" t="s">
        <v>301</v>
      </c>
      <c r="C62" s="182">
        <f>'Smlouvy, zakázky a jiné potřeby'!C64</f>
        <v>0</v>
      </c>
      <c r="D62" s="182">
        <f>'Smlouvy, zakázky a jiné potřeby'!D64</f>
        <v>0</v>
      </c>
      <c r="E62" s="182">
        <f>'Smlouvy, zakázky a jiné potřeby'!E64</f>
        <v>0</v>
      </c>
      <c r="F62" s="182">
        <f>'Smlouvy, zakázky a jiné potřeby'!G64</f>
        <v>0</v>
      </c>
      <c r="G62" s="182">
        <f>'Smlouvy, zakázky a jiné potřeby'!H64</f>
        <v>0</v>
      </c>
      <c r="H62" s="111">
        <f t="shared" si="6"/>
        <v>0</v>
      </c>
      <c r="I62" s="345"/>
      <c r="J62" s="345"/>
      <c r="K62" s="345"/>
      <c r="L62" s="345"/>
      <c r="M62" s="345"/>
      <c r="N62" s="345"/>
      <c r="O62" s="345"/>
      <c r="P62" s="345"/>
    </row>
    <row r="63" spans="1:16" ht="15" x14ac:dyDescent="0.25">
      <c r="A63" s="181">
        <f>'Smlouvy, zakázky a jiné potřeby'!A65</f>
        <v>0</v>
      </c>
      <c r="B63" s="130" t="s">
        <v>302</v>
      </c>
      <c r="C63" s="182">
        <f>'Smlouvy, zakázky a jiné potřeby'!C65</f>
        <v>0</v>
      </c>
      <c r="D63" s="182">
        <f>'Smlouvy, zakázky a jiné potřeby'!D65</f>
        <v>0</v>
      </c>
      <c r="E63" s="182">
        <f>'Smlouvy, zakázky a jiné potřeby'!E65</f>
        <v>0</v>
      </c>
      <c r="F63" s="182">
        <f>'Smlouvy, zakázky a jiné potřeby'!G65</f>
        <v>0</v>
      </c>
      <c r="G63" s="182">
        <f>'Smlouvy, zakázky a jiné potřeby'!H65</f>
        <v>0</v>
      </c>
      <c r="H63" s="111">
        <f t="shared" si="6"/>
        <v>0</v>
      </c>
      <c r="I63" s="345"/>
      <c r="J63" s="345"/>
      <c r="K63" s="345"/>
      <c r="L63" s="345"/>
      <c r="M63" s="345"/>
      <c r="N63" s="345"/>
      <c r="O63" s="345"/>
      <c r="P63" s="345"/>
    </row>
    <row r="64" spans="1:16" ht="15" x14ac:dyDescent="0.25">
      <c r="A64" s="181">
        <f>'Smlouvy, zakázky a jiné potřeby'!A66</f>
        <v>0</v>
      </c>
      <c r="B64" s="130" t="s">
        <v>303</v>
      </c>
      <c r="C64" s="182">
        <f>'Smlouvy, zakázky a jiné potřeby'!C66</f>
        <v>0</v>
      </c>
      <c r="D64" s="182">
        <f>'Smlouvy, zakázky a jiné potřeby'!D66</f>
        <v>0</v>
      </c>
      <c r="E64" s="182">
        <f>'Smlouvy, zakázky a jiné potřeby'!E66</f>
        <v>0</v>
      </c>
      <c r="F64" s="182">
        <f>'Smlouvy, zakázky a jiné potřeby'!G66</f>
        <v>0</v>
      </c>
      <c r="G64" s="182">
        <f>'Smlouvy, zakázky a jiné potřeby'!H66</f>
        <v>0</v>
      </c>
      <c r="H64" s="111">
        <f t="shared" si="6"/>
        <v>0</v>
      </c>
      <c r="I64" s="345"/>
      <c r="J64" s="345"/>
      <c r="K64" s="345"/>
      <c r="L64" s="345"/>
      <c r="M64" s="345"/>
      <c r="N64" s="345"/>
      <c r="O64" s="345"/>
      <c r="P64" s="345"/>
    </row>
    <row r="65" spans="1:16" ht="15" x14ac:dyDescent="0.25">
      <c r="A65" s="181">
        <f>'Smlouvy, zakázky a jiné potřeby'!A67</f>
        <v>0</v>
      </c>
      <c r="B65" s="130" t="s">
        <v>304</v>
      </c>
      <c r="C65" s="182">
        <f>'Smlouvy, zakázky a jiné potřeby'!C67</f>
        <v>0</v>
      </c>
      <c r="D65" s="182">
        <f>'Smlouvy, zakázky a jiné potřeby'!D67</f>
        <v>0</v>
      </c>
      <c r="E65" s="182">
        <f>'Smlouvy, zakázky a jiné potřeby'!E67</f>
        <v>0</v>
      </c>
      <c r="F65" s="182">
        <f>'Smlouvy, zakázky a jiné potřeby'!G67</f>
        <v>0</v>
      </c>
      <c r="G65" s="182">
        <f>'Smlouvy, zakázky a jiné potřeby'!H67</f>
        <v>0</v>
      </c>
      <c r="H65" s="111">
        <f t="shared" si="6"/>
        <v>0</v>
      </c>
      <c r="I65" s="345"/>
      <c r="J65" s="345"/>
      <c r="K65" s="345"/>
      <c r="L65" s="345"/>
      <c r="M65" s="345"/>
      <c r="N65" s="345"/>
      <c r="O65" s="345"/>
      <c r="P65" s="345"/>
    </row>
    <row r="66" spans="1:16" ht="15" x14ac:dyDescent="0.25">
      <c r="A66" s="181">
        <f>'Smlouvy, zakázky a jiné potřeby'!A68</f>
        <v>0</v>
      </c>
      <c r="B66" s="130" t="s">
        <v>305</v>
      </c>
      <c r="C66" s="182">
        <f>'Smlouvy, zakázky a jiné potřeby'!C68</f>
        <v>0</v>
      </c>
      <c r="D66" s="182">
        <f>'Smlouvy, zakázky a jiné potřeby'!D68</f>
        <v>0</v>
      </c>
      <c r="E66" s="182">
        <f>'Smlouvy, zakázky a jiné potřeby'!E68</f>
        <v>0</v>
      </c>
      <c r="F66" s="182">
        <f>'Smlouvy, zakázky a jiné potřeby'!G68</f>
        <v>0</v>
      </c>
      <c r="G66" s="182">
        <f>'Smlouvy, zakázky a jiné potřeby'!H68</f>
        <v>0</v>
      </c>
      <c r="H66" s="111">
        <f t="shared" si="6"/>
        <v>0</v>
      </c>
      <c r="I66" s="345"/>
      <c r="J66" s="345"/>
      <c r="K66" s="345"/>
      <c r="L66" s="345"/>
      <c r="M66" s="345"/>
      <c r="N66" s="345"/>
      <c r="O66" s="345"/>
      <c r="P66" s="345"/>
    </row>
    <row r="67" spans="1:16" ht="15" x14ac:dyDescent="0.25">
      <c r="A67" s="181">
        <f>'Smlouvy, zakázky a jiné potřeby'!A69</f>
        <v>0</v>
      </c>
      <c r="B67" s="130" t="s">
        <v>306</v>
      </c>
      <c r="C67" s="182">
        <f>'Smlouvy, zakázky a jiné potřeby'!C69</f>
        <v>0</v>
      </c>
      <c r="D67" s="182">
        <f>'Smlouvy, zakázky a jiné potřeby'!D69</f>
        <v>0</v>
      </c>
      <c r="E67" s="182">
        <f>'Smlouvy, zakázky a jiné potřeby'!E69</f>
        <v>0</v>
      </c>
      <c r="F67" s="182">
        <f>'Smlouvy, zakázky a jiné potřeby'!G69</f>
        <v>0</v>
      </c>
      <c r="G67" s="182">
        <f>'Smlouvy, zakázky a jiné potřeby'!H69</f>
        <v>0</v>
      </c>
      <c r="H67" s="111">
        <f t="shared" si="6"/>
        <v>0</v>
      </c>
      <c r="I67" s="345"/>
      <c r="J67" s="345"/>
      <c r="K67" s="345"/>
      <c r="L67" s="345"/>
      <c r="M67" s="345"/>
      <c r="N67" s="345"/>
      <c r="O67" s="345"/>
      <c r="P67" s="345"/>
    </row>
    <row r="68" spans="1:16" ht="15" x14ac:dyDescent="0.25">
      <c r="A68" s="181">
        <f>'Smlouvy, zakázky a jiné potřeby'!A70</f>
        <v>0</v>
      </c>
      <c r="B68" s="130" t="s">
        <v>307</v>
      </c>
      <c r="C68" s="182">
        <f>'Smlouvy, zakázky a jiné potřeby'!C70</f>
        <v>0</v>
      </c>
      <c r="D68" s="182">
        <f>'Smlouvy, zakázky a jiné potřeby'!D70</f>
        <v>0</v>
      </c>
      <c r="E68" s="182">
        <f>'Smlouvy, zakázky a jiné potřeby'!E70</f>
        <v>0</v>
      </c>
      <c r="F68" s="182">
        <f>'Smlouvy, zakázky a jiné potřeby'!G70</f>
        <v>0</v>
      </c>
      <c r="G68" s="182">
        <f>'Smlouvy, zakázky a jiné potřeby'!H70</f>
        <v>0</v>
      </c>
      <c r="H68" s="111">
        <f t="shared" si="6"/>
        <v>0</v>
      </c>
      <c r="I68" s="345"/>
      <c r="J68" s="345"/>
      <c r="K68" s="345"/>
      <c r="L68" s="345"/>
      <c r="M68" s="345"/>
      <c r="N68" s="345"/>
      <c r="O68" s="345"/>
      <c r="P68" s="345"/>
    </row>
    <row r="69" spans="1:16" ht="15" x14ac:dyDescent="0.25">
      <c r="A69" s="181">
        <f>'Smlouvy, zakázky a jiné potřeby'!A71</f>
        <v>0</v>
      </c>
      <c r="B69" s="130" t="s">
        <v>308</v>
      </c>
      <c r="C69" s="182">
        <f>'Smlouvy, zakázky a jiné potřeby'!C71</f>
        <v>0</v>
      </c>
      <c r="D69" s="182">
        <f>'Smlouvy, zakázky a jiné potřeby'!D71</f>
        <v>0</v>
      </c>
      <c r="E69" s="182">
        <f>'Smlouvy, zakázky a jiné potřeby'!E71</f>
        <v>0</v>
      </c>
      <c r="F69" s="182">
        <f>'Smlouvy, zakázky a jiné potřeby'!G71</f>
        <v>0</v>
      </c>
      <c r="G69" s="182">
        <f>'Smlouvy, zakázky a jiné potřeby'!H71</f>
        <v>0</v>
      </c>
      <c r="H69" s="111">
        <f t="shared" si="6"/>
        <v>0</v>
      </c>
      <c r="I69" s="345"/>
      <c r="J69" s="345"/>
      <c r="K69" s="345"/>
      <c r="L69" s="345"/>
      <c r="M69" s="345"/>
      <c r="N69" s="345"/>
      <c r="O69" s="345"/>
      <c r="P69" s="345"/>
    </row>
    <row r="70" spans="1:16" ht="15" x14ac:dyDescent="0.25">
      <c r="A70" s="181">
        <f>'Smlouvy, zakázky a jiné potřeby'!A72</f>
        <v>0</v>
      </c>
      <c r="B70" s="130" t="s">
        <v>309</v>
      </c>
      <c r="C70" s="182">
        <f>'Smlouvy, zakázky a jiné potřeby'!C72</f>
        <v>0</v>
      </c>
      <c r="D70" s="182">
        <f>'Smlouvy, zakázky a jiné potřeby'!D72</f>
        <v>0</v>
      </c>
      <c r="E70" s="182">
        <f>'Smlouvy, zakázky a jiné potřeby'!E72</f>
        <v>0</v>
      </c>
      <c r="F70" s="182">
        <f>'Smlouvy, zakázky a jiné potřeby'!G72</f>
        <v>0</v>
      </c>
      <c r="G70" s="182">
        <f>'Smlouvy, zakázky a jiné potřeby'!H72</f>
        <v>0</v>
      </c>
      <c r="H70" s="111">
        <f t="shared" si="6"/>
        <v>0</v>
      </c>
      <c r="I70" s="345"/>
      <c r="J70" s="345"/>
      <c r="K70" s="345"/>
      <c r="L70" s="345"/>
      <c r="M70" s="345"/>
      <c r="N70" s="345"/>
      <c r="O70" s="345"/>
      <c r="P70" s="345"/>
    </row>
    <row r="71" spans="1:16" ht="15" x14ac:dyDescent="0.25">
      <c r="A71" s="181">
        <f>'Smlouvy, zakázky a jiné potřeby'!A73</f>
        <v>0</v>
      </c>
      <c r="B71" s="130" t="s">
        <v>310</v>
      </c>
      <c r="C71" s="182">
        <f>'Smlouvy, zakázky a jiné potřeby'!C73</f>
        <v>0</v>
      </c>
      <c r="D71" s="182">
        <f>'Smlouvy, zakázky a jiné potřeby'!D73</f>
        <v>0</v>
      </c>
      <c r="E71" s="182">
        <f>'Smlouvy, zakázky a jiné potřeby'!E73</f>
        <v>0</v>
      </c>
      <c r="F71" s="182">
        <f>'Smlouvy, zakázky a jiné potřeby'!G73</f>
        <v>0</v>
      </c>
      <c r="G71" s="182">
        <f>'Smlouvy, zakázky a jiné potřeby'!H73</f>
        <v>0</v>
      </c>
      <c r="H71" s="111">
        <f t="shared" si="6"/>
        <v>0</v>
      </c>
      <c r="I71" s="345"/>
      <c r="J71" s="345"/>
      <c r="K71" s="345"/>
      <c r="L71" s="345"/>
      <c r="M71" s="345"/>
      <c r="N71" s="345"/>
      <c r="O71" s="345"/>
      <c r="P71" s="345"/>
    </row>
    <row r="72" spans="1:16" ht="15" x14ac:dyDescent="0.25">
      <c r="A72" s="181">
        <f>'Smlouvy, zakázky a jiné potřeby'!A74</f>
        <v>0</v>
      </c>
      <c r="B72" s="130" t="s">
        <v>311</v>
      </c>
      <c r="C72" s="182">
        <f>'Smlouvy, zakázky a jiné potřeby'!C74</f>
        <v>0</v>
      </c>
      <c r="D72" s="182">
        <f>'Smlouvy, zakázky a jiné potřeby'!D74</f>
        <v>0</v>
      </c>
      <c r="E72" s="182">
        <f>'Smlouvy, zakázky a jiné potřeby'!E74</f>
        <v>0</v>
      </c>
      <c r="F72" s="182">
        <f>'Smlouvy, zakázky a jiné potřeby'!G74</f>
        <v>0</v>
      </c>
      <c r="G72" s="182">
        <f>'Smlouvy, zakázky a jiné potřeby'!H74</f>
        <v>0</v>
      </c>
      <c r="H72" s="111">
        <f t="shared" si="6"/>
        <v>0</v>
      </c>
      <c r="I72" s="345"/>
      <c r="J72" s="345"/>
      <c r="K72" s="345"/>
      <c r="L72" s="345"/>
      <c r="M72" s="345"/>
      <c r="N72" s="345"/>
      <c r="O72" s="345"/>
      <c r="P72" s="345"/>
    </row>
    <row r="73" spans="1:16" ht="15" x14ac:dyDescent="0.25">
      <c r="A73" s="181">
        <f>'Smlouvy, zakázky a jiné potřeby'!A75</f>
        <v>0</v>
      </c>
      <c r="B73" s="130" t="s">
        <v>312</v>
      </c>
      <c r="C73" s="182">
        <f>'Smlouvy, zakázky a jiné potřeby'!C75</f>
        <v>0</v>
      </c>
      <c r="D73" s="182">
        <f>'Smlouvy, zakázky a jiné potřeby'!D75</f>
        <v>0</v>
      </c>
      <c r="E73" s="182">
        <f>'Smlouvy, zakázky a jiné potřeby'!E75</f>
        <v>0</v>
      </c>
      <c r="F73" s="182">
        <f>'Smlouvy, zakázky a jiné potřeby'!G75</f>
        <v>0</v>
      </c>
      <c r="G73" s="182">
        <f>'Smlouvy, zakázky a jiné potřeby'!H75</f>
        <v>0</v>
      </c>
      <c r="H73" s="111">
        <f t="shared" si="6"/>
        <v>0</v>
      </c>
      <c r="I73" s="345"/>
      <c r="J73" s="345"/>
      <c r="K73" s="345"/>
      <c r="L73" s="345"/>
      <c r="M73" s="345"/>
      <c r="N73" s="345"/>
      <c r="O73" s="345"/>
      <c r="P73" s="345"/>
    </row>
    <row r="74" spans="1:16" ht="15" x14ac:dyDescent="0.25">
      <c r="A74" s="181">
        <f>'Smlouvy, zakázky a jiné potřeby'!A76</f>
        <v>0</v>
      </c>
      <c r="B74" s="130" t="s">
        <v>313</v>
      </c>
      <c r="C74" s="182">
        <f>'Smlouvy, zakázky a jiné potřeby'!C76</f>
        <v>0</v>
      </c>
      <c r="D74" s="182">
        <f>'Smlouvy, zakázky a jiné potřeby'!D76</f>
        <v>0</v>
      </c>
      <c r="E74" s="182">
        <f>'Smlouvy, zakázky a jiné potřeby'!E76</f>
        <v>0</v>
      </c>
      <c r="F74" s="182">
        <f>'Smlouvy, zakázky a jiné potřeby'!G76</f>
        <v>0</v>
      </c>
      <c r="G74" s="182">
        <f>'Smlouvy, zakázky a jiné potřeby'!H76</f>
        <v>0</v>
      </c>
      <c r="H74" s="111">
        <f t="shared" si="6"/>
        <v>0</v>
      </c>
      <c r="I74" s="345"/>
      <c r="J74" s="345"/>
      <c r="K74" s="345"/>
      <c r="L74" s="345"/>
      <c r="M74" s="345"/>
      <c r="N74" s="345"/>
      <c r="O74" s="345"/>
      <c r="P74" s="345"/>
    </row>
    <row r="75" spans="1:16" ht="15" x14ac:dyDescent="0.25">
      <c r="A75" s="181">
        <f>'Smlouvy, zakázky a jiné potřeby'!A77</f>
        <v>0</v>
      </c>
      <c r="B75" s="130" t="s">
        <v>314</v>
      </c>
      <c r="C75" s="182">
        <f>'Smlouvy, zakázky a jiné potřeby'!C77</f>
        <v>0</v>
      </c>
      <c r="D75" s="182">
        <f>'Smlouvy, zakázky a jiné potřeby'!D77</f>
        <v>0</v>
      </c>
      <c r="E75" s="182">
        <f>'Smlouvy, zakázky a jiné potřeby'!E77</f>
        <v>0</v>
      </c>
      <c r="F75" s="182">
        <f>'Smlouvy, zakázky a jiné potřeby'!G77</f>
        <v>0</v>
      </c>
      <c r="G75" s="182">
        <f>'Smlouvy, zakázky a jiné potřeby'!H77</f>
        <v>0</v>
      </c>
      <c r="H75" s="111">
        <f t="shared" si="6"/>
        <v>0</v>
      </c>
      <c r="I75" s="345"/>
      <c r="J75" s="345"/>
      <c r="K75" s="345"/>
      <c r="L75" s="345"/>
      <c r="M75" s="345"/>
      <c r="N75" s="345"/>
      <c r="O75" s="345"/>
      <c r="P75" s="345"/>
    </row>
    <row r="76" spans="1:16" ht="15" x14ac:dyDescent="0.25">
      <c r="A76" s="181">
        <f>'Smlouvy, zakázky a jiné potřeby'!A78</f>
        <v>0</v>
      </c>
      <c r="B76" s="130" t="s">
        <v>315</v>
      </c>
      <c r="C76" s="182">
        <f>'Smlouvy, zakázky a jiné potřeby'!C78</f>
        <v>0</v>
      </c>
      <c r="D76" s="182">
        <f>'Smlouvy, zakázky a jiné potřeby'!D78</f>
        <v>0</v>
      </c>
      <c r="E76" s="182">
        <f>'Smlouvy, zakázky a jiné potřeby'!E78</f>
        <v>0</v>
      </c>
      <c r="F76" s="182">
        <f>'Smlouvy, zakázky a jiné potřeby'!G78</f>
        <v>0</v>
      </c>
      <c r="G76" s="182">
        <f>'Smlouvy, zakázky a jiné potřeby'!H78</f>
        <v>0</v>
      </c>
      <c r="H76" s="111">
        <f t="shared" si="6"/>
        <v>0</v>
      </c>
      <c r="I76" s="345"/>
      <c r="J76" s="345"/>
      <c r="K76" s="345"/>
      <c r="L76" s="345"/>
      <c r="M76" s="345"/>
      <c r="N76" s="345"/>
      <c r="O76" s="345"/>
      <c r="P76" s="345"/>
    </row>
    <row r="77" spans="1:16" ht="15" x14ac:dyDescent="0.25">
      <c r="A77" s="181">
        <f>'Smlouvy, zakázky a jiné potřeby'!A79</f>
        <v>0</v>
      </c>
      <c r="B77" s="130" t="s">
        <v>316</v>
      </c>
      <c r="C77" s="182">
        <f>'Smlouvy, zakázky a jiné potřeby'!C79</f>
        <v>0</v>
      </c>
      <c r="D77" s="182">
        <f>'Smlouvy, zakázky a jiné potřeby'!D79</f>
        <v>0</v>
      </c>
      <c r="E77" s="182">
        <f>'Smlouvy, zakázky a jiné potřeby'!E79</f>
        <v>0</v>
      </c>
      <c r="F77" s="182">
        <f>'Smlouvy, zakázky a jiné potřeby'!G79</f>
        <v>0</v>
      </c>
      <c r="G77" s="182">
        <f>'Smlouvy, zakázky a jiné potřeby'!H79</f>
        <v>0</v>
      </c>
      <c r="H77" s="111">
        <f t="shared" si="6"/>
        <v>0</v>
      </c>
      <c r="I77" s="345"/>
      <c r="J77" s="345"/>
      <c r="K77" s="345"/>
      <c r="L77" s="345"/>
      <c r="M77" s="345"/>
      <c r="N77" s="345"/>
      <c r="O77" s="345"/>
      <c r="P77" s="345"/>
    </row>
    <row r="78" spans="1:16" ht="15" x14ac:dyDescent="0.25">
      <c r="A78" s="181">
        <f>'Smlouvy, zakázky a jiné potřeby'!A80</f>
        <v>0</v>
      </c>
      <c r="B78" s="130" t="s">
        <v>317</v>
      </c>
      <c r="C78" s="182">
        <f>'Smlouvy, zakázky a jiné potřeby'!C80</f>
        <v>0</v>
      </c>
      <c r="D78" s="182">
        <f>'Smlouvy, zakázky a jiné potřeby'!D80</f>
        <v>0</v>
      </c>
      <c r="E78" s="182">
        <f>'Smlouvy, zakázky a jiné potřeby'!E80</f>
        <v>0</v>
      </c>
      <c r="F78" s="182">
        <f>'Smlouvy, zakázky a jiné potřeby'!G80</f>
        <v>0</v>
      </c>
      <c r="G78" s="182">
        <f>'Smlouvy, zakázky a jiné potřeby'!H80</f>
        <v>0</v>
      </c>
      <c r="H78" s="111">
        <f t="shared" si="6"/>
        <v>0</v>
      </c>
      <c r="I78" s="345"/>
      <c r="J78" s="345"/>
      <c r="K78" s="345"/>
      <c r="L78" s="345"/>
      <c r="M78" s="345"/>
      <c r="N78" s="345"/>
      <c r="O78" s="345"/>
      <c r="P78" s="345"/>
    </row>
    <row r="79" spans="1:16" ht="15" x14ac:dyDescent="0.25">
      <c r="A79" s="181">
        <f>'Smlouvy, zakázky a jiné potřeby'!A81</f>
        <v>0</v>
      </c>
      <c r="B79" s="130" t="s">
        <v>318</v>
      </c>
      <c r="C79" s="182">
        <f>'Smlouvy, zakázky a jiné potřeby'!C81</f>
        <v>0</v>
      </c>
      <c r="D79" s="182">
        <f>'Smlouvy, zakázky a jiné potřeby'!D81</f>
        <v>0</v>
      </c>
      <c r="E79" s="182">
        <f>'Smlouvy, zakázky a jiné potřeby'!E81</f>
        <v>0</v>
      </c>
      <c r="F79" s="182">
        <f>'Smlouvy, zakázky a jiné potřeby'!G81</f>
        <v>0</v>
      </c>
      <c r="G79" s="182">
        <f>'Smlouvy, zakázky a jiné potřeby'!H81</f>
        <v>0</v>
      </c>
      <c r="H79" s="111">
        <f t="shared" si="6"/>
        <v>0</v>
      </c>
      <c r="I79" s="345"/>
      <c r="J79" s="345"/>
      <c r="K79" s="345"/>
      <c r="L79" s="345"/>
      <c r="M79" s="345"/>
      <c r="N79" s="345"/>
      <c r="O79" s="345"/>
      <c r="P79" s="345"/>
    </row>
    <row r="80" spans="1:16" ht="15" x14ac:dyDescent="0.25">
      <c r="A80" s="181">
        <f>'Smlouvy, zakázky a jiné potřeby'!A82</f>
        <v>0</v>
      </c>
      <c r="B80" s="130" t="s">
        <v>319</v>
      </c>
      <c r="C80" s="182">
        <f>'Smlouvy, zakázky a jiné potřeby'!C82</f>
        <v>0</v>
      </c>
      <c r="D80" s="182">
        <f>'Smlouvy, zakázky a jiné potřeby'!D82</f>
        <v>0</v>
      </c>
      <c r="E80" s="182">
        <f>'Smlouvy, zakázky a jiné potřeby'!E82</f>
        <v>0</v>
      </c>
      <c r="F80" s="182">
        <f>'Smlouvy, zakázky a jiné potřeby'!G82</f>
        <v>0</v>
      </c>
      <c r="G80" s="182">
        <f>'Smlouvy, zakázky a jiné potřeby'!H82</f>
        <v>0</v>
      </c>
      <c r="H80" s="111">
        <f t="shared" si="6"/>
        <v>0</v>
      </c>
      <c r="I80" s="345"/>
      <c r="J80" s="345"/>
      <c r="K80" s="345"/>
      <c r="L80" s="345"/>
      <c r="M80" s="345"/>
      <c r="N80" s="345"/>
      <c r="O80" s="345"/>
      <c r="P80" s="345"/>
    </row>
    <row r="81" spans="1:16" ht="15" x14ac:dyDescent="0.25">
      <c r="A81" s="181">
        <f>'Smlouvy, zakázky a jiné potřeby'!A83</f>
        <v>0</v>
      </c>
      <c r="B81" s="130" t="s">
        <v>320</v>
      </c>
      <c r="C81" s="182">
        <f>'Smlouvy, zakázky a jiné potřeby'!C83</f>
        <v>0</v>
      </c>
      <c r="D81" s="182">
        <f>'Smlouvy, zakázky a jiné potřeby'!D83</f>
        <v>0</v>
      </c>
      <c r="E81" s="182">
        <f>'Smlouvy, zakázky a jiné potřeby'!E83</f>
        <v>0</v>
      </c>
      <c r="F81" s="182">
        <f>'Smlouvy, zakázky a jiné potřeby'!G83</f>
        <v>0</v>
      </c>
      <c r="G81" s="182">
        <f>'Smlouvy, zakázky a jiné potřeby'!H83</f>
        <v>0</v>
      </c>
      <c r="H81" s="111">
        <f t="shared" si="6"/>
        <v>0</v>
      </c>
      <c r="I81" s="345"/>
      <c r="J81" s="345"/>
      <c r="K81" s="345"/>
      <c r="L81" s="345"/>
      <c r="M81" s="345"/>
      <c r="N81" s="345"/>
      <c r="O81" s="345"/>
      <c r="P81" s="345"/>
    </row>
    <row r="82" spans="1:16" ht="15" x14ac:dyDescent="0.25">
      <c r="A82" s="181">
        <f>'Smlouvy, zakázky a jiné potřeby'!A84</f>
        <v>0</v>
      </c>
      <c r="B82" s="130" t="s">
        <v>321</v>
      </c>
      <c r="C82" s="182">
        <f>'Smlouvy, zakázky a jiné potřeby'!C84</f>
        <v>0</v>
      </c>
      <c r="D82" s="182">
        <f>'Smlouvy, zakázky a jiné potřeby'!D84</f>
        <v>0</v>
      </c>
      <c r="E82" s="182">
        <f>'Smlouvy, zakázky a jiné potřeby'!E84</f>
        <v>0</v>
      </c>
      <c r="F82" s="182">
        <f>'Smlouvy, zakázky a jiné potřeby'!G84</f>
        <v>0</v>
      </c>
      <c r="G82" s="182">
        <f>'Smlouvy, zakázky a jiné potřeby'!H84</f>
        <v>0</v>
      </c>
      <c r="H82" s="111">
        <f t="shared" si="6"/>
        <v>0</v>
      </c>
      <c r="I82" s="345"/>
      <c r="J82" s="345"/>
      <c r="K82" s="345"/>
      <c r="L82" s="345"/>
      <c r="M82" s="345"/>
      <c r="N82" s="345"/>
      <c r="O82" s="345"/>
      <c r="P82" s="345"/>
    </row>
    <row r="83" spans="1:16" ht="15" x14ac:dyDescent="0.25">
      <c r="A83" s="181">
        <f>'Smlouvy, zakázky a jiné potřeby'!A85</f>
        <v>0</v>
      </c>
      <c r="B83" s="130" t="s">
        <v>322</v>
      </c>
      <c r="C83" s="182">
        <f>'Smlouvy, zakázky a jiné potřeby'!C85</f>
        <v>0</v>
      </c>
      <c r="D83" s="182">
        <f>'Smlouvy, zakázky a jiné potřeby'!D85</f>
        <v>0</v>
      </c>
      <c r="E83" s="182">
        <f>'Smlouvy, zakázky a jiné potřeby'!E85</f>
        <v>0</v>
      </c>
      <c r="F83" s="182">
        <f>'Smlouvy, zakázky a jiné potřeby'!G85</f>
        <v>0</v>
      </c>
      <c r="G83" s="182">
        <f>'Smlouvy, zakázky a jiné potřeby'!H85</f>
        <v>0</v>
      </c>
      <c r="H83" s="111">
        <f t="shared" ref="H83:H115" si="7">SUM(I83:P83)</f>
        <v>0</v>
      </c>
      <c r="I83" s="345"/>
      <c r="J83" s="345"/>
      <c r="K83" s="345"/>
      <c r="L83" s="345"/>
      <c r="M83" s="345"/>
      <c r="N83" s="345"/>
      <c r="O83" s="345"/>
      <c r="P83" s="345"/>
    </row>
    <row r="84" spans="1:16" ht="15" x14ac:dyDescent="0.25">
      <c r="A84" s="181">
        <f>'Smlouvy, zakázky a jiné potřeby'!A86</f>
        <v>0</v>
      </c>
      <c r="B84" s="130" t="s">
        <v>323</v>
      </c>
      <c r="C84" s="182">
        <f>'Smlouvy, zakázky a jiné potřeby'!C86</f>
        <v>0</v>
      </c>
      <c r="D84" s="182">
        <f>'Smlouvy, zakázky a jiné potřeby'!D86</f>
        <v>0</v>
      </c>
      <c r="E84" s="182">
        <f>'Smlouvy, zakázky a jiné potřeby'!E86</f>
        <v>0</v>
      </c>
      <c r="F84" s="182">
        <f>'Smlouvy, zakázky a jiné potřeby'!G86</f>
        <v>0</v>
      </c>
      <c r="G84" s="182">
        <f>'Smlouvy, zakázky a jiné potřeby'!H86</f>
        <v>0</v>
      </c>
      <c r="H84" s="111">
        <f t="shared" si="7"/>
        <v>0</v>
      </c>
      <c r="I84" s="345"/>
      <c r="J84" s="345"/>
      <c r="K84" s="345"/>
      <c r="L84" s="345"/>
      <c r="M84" s="345"/>
      <c r="N84" s="345"/>
      <c r="O84" s="345"/>
      <c r="P84" s="345"/>
    </row>
    <row r="85" spans="1:16" ht="15" x14ac:dyDescent="0.25">
      <c r="A85" s="181">
        <f>'Smlouvy, zakázky a jiné potřeby'!A87</f>
        <v>0</v>
      </c>
      <c r="B85" s="130" t="s">
        <v>324</v>
      </c>
      <c r="C85" s="182">
        <f>'Smlouvy, zakázky a jiné potřeby'!C87</f>
        <v>0</v>
      </c>
      <c r="D85" s="182">
        <f>'Smlouvy, zakázky a jiné potřeby'!D87</f>
        <v>0</v>
      </c>
      <c r="E85" s="182">
        <f>'Smlouvy, zakázky a jiné potřeby'!E87</f>
        <v>0</v>
      </c>
      <c r="F85" s="182">
        <f>'Smlouvy, zakázky a jiné potřeby'!G87</f>
        <v>0</v>
      </c>
      <c r="G85" s="182">
        <f>'Smlouvy, zakázky a jiné potřeby'!H87</f>
        <v>0</v>
      </c>
      <c r="H85" s="111">
        <f t="shared" si="7"/>
        <v>0</v>
      </c>
      <c r="I85" s="345"/>
      <c r="J85" s="345"/>
      <c r="K85" s="345"/>
      <c r="L85" s="345"/>
      <c r="M85" s="345"/>
      <c r="N85" s="345"/>
      <c r="O85" s="345"/>
      <c r="P85" s="345"/>
    </row>
    <row r="86" spans="1:16" ht="15" x14ac:dyDescent="0.25">
      <c r="A86" s="181">
        <f>'Smlouvy, zakázky a jiné potřeby'!A88</f>
        <v>0</v>
      </c>
      <c r="B86" s="130" t="s">
        <v>325</v>
      </c>
      <c r="C86" s="182">
        <f>'Smlouvy, zakázky a jiné potřeby'!C88</f>
        <v>0</v>
      </c>
      <c r="D86" s="182">
        <f>'Smlouvy, zakázky a jiné potřeby'!D88</f>
        <v>0</v>
      </c>
      <c r="E86" s="182">
        <f>'Smlouvy, zakázky a jiné potřeby'!E88</f>
        <v>0</v>
      </c>
      <c r="F86" s="182">
        <f>'Smlouvy, zakázky a jiné potřeby'!G88</f>
        <v>0</v>
      </c>
      <c r="G86" s="182">
        <f>'Smlouvy, zakázky a jiné potřeby'!H88</f>
        <v>0</v>
      </c>
      <c r="H86" s="111">
        <f t="shared" si="7"/>
        <v>0</v>
      </c>
      <c r="I86" s="345"/>
      <c r="J86" s="345"/>
      <c r="K86" s="345"/>
      <c r="L86" s="345"/>
      <c r="M86" s="345"/>
      <c r="N86" s="345"/>
      <c r="O86" s="345"/>
      <c r="P86" s="345"/>
    </row>
    <row r="87" spans="1:16" ht="15" x14ac:dyDescent="0.25">
      <c r="A87" s="181">
        <f>'Smlouvy, zakázky a jiné potřeby'!A89</f>
        <v>0</v>
      </c>
      <c r="B87" s="130" t="s">
        <v>326</v>
      </c>
      <c r="C87" s="182">
        <f>'Smlouvy, zakázky a jiné potřeby'!C89</f>
        <v>0</v>
      </c>
      <c r="D87" s="182">
        <f>'Smlouvy, zakázky a jiné potřeby'!D89</f>
        <v>0</v>
      </c>
      <c r="E87" s="182">
        <f>'Smlouvy, zakázky a jiné potřeby'!E89</f>
        <v>0</v>
      </c>
      <c r="F87" s="182">
        <f>'Smlouvy, zakázky a jiné potřeby'!G89</f>
        <v>0</v>
      </c>
      <c r="G87" s="182">
        <f>'Smlouvy, zakázky a jiné potřeby'!H89</f>
        <v>0</v>
      </c>
      <c r="H87" s="111">
        <f t="shared" si="7"/>
        <v>0</v>
      </c>
      <c r="I87" s="345"/>
      <c r="J87" s="345"/>
      <c r="K87" s="345"/>
      <c r="L87" s="345"/>
      <c r="M87" s="345"/>
      <c r="N87" s="345"/>
      <c r="O87" s="345"/>
      <c r="P87" s="345"/>
    </row>
    <row r="88" spans="1:16" ht="15" x14ac:dyDescent="0.25">
      <c r="A88" s="181">
        <f>'Smlouvy, zakázky a jiné potřeby'!A90</f>
        <v>0</v>
      </c>
      <c r="B88" s="130" t="s">
        <v>327</v>
      </c>
      <c r="C88" s="182">
        <f>'Smlouvy, zakázky a jiné potřeby'!C90</f>
        <v>0</v>
      </c>
      <c r="D88" s="182">
        <f>'Smlouvy, zakázky a jiné potřeby'!D90</f>
        <v>0</v>
      </c>
      <c r="E88" s="182">
        <f>'Smlouvy, zakázky a jiné potřeby'!E90</f>
        <v>0</v>
      </c>
      <c r="F88" s="182">
        <f>'Smlouvy, zakázky a jiné potřeby'!G90</f>
        <v>0</v>
      </c>
      <c r="G88" s="182">
        <f>'Smlouvy, zakázky a jiné potřeby'!H90</f>
        <v>0</v>
      </c>
      <c r="H88" s="111">
        <f t="shared" si="7"/>
        <v>0</v>
      </c>
      <c r="I88" s="345"/>
      <c r="J88" s="345"/>
      <c r="K88" s="345"/>
      <c r="L88" s="345"/>
      <c r="M88" s="345"/>
      <c r="N88" s="345"/>
      <c r="O88" s="345"/>
      <c r="P88" s="345"/>
    </row>
    <row r="89" spans="1:16" ht="15" x14ac:dyDescent="0.25">
      <c r="A89" s="181">
        <f>'Smlouvy, zakázky a jiné potřeby'!A91</f>
        <v>0</v>
      </c>
      <c r="B89" s="130" t="s">
        <v>328</v>
      </c>
      <c r="C89" s="182">
        <f>'Smlouvy, zakázky a jiné potřeby'!C91</f>
        <v>0</v>
      </c>
      <c r="D89" s="182">
        <f>'Smlouvy, zakázky a jiné potřeby'!D91</f>
        <v>0</v>
      </c>
      <c r="E89" s="182">
        <f>'Smlouvy, zakázky a jiné potřeby'!E91</f>
        <v>0</v>
      </c>
      <c r="F89" s="182">
        <f>'Smlouvy, zakázky a jiné potřeby'!G91</f>
        <v>0</v>
      </c>
      <c r="G89" s="182">
        <f>'Smlouvy, zakázky a jiné potřeby'!H91</f>
        <v>0</v>
      </c>
      <c r="H89" s="111">
        <f t="shared" si="7"/>
        <v>0</v>
      </c>
      <c r="I89" s="345"/>
      <c r="J89" s="345"/>
      <c r="K89" s="345"/>
      <c r="L89" s="345"/>
      <c r="M89" s="345"/>
      <c r="N89" s="345"/>
      <c r="O89" s="345"/>
      <c r="P89" s="345"/>
    </row>
    <row r="90" spans="1:16" ht="15" x14ac:dyDescent="0.25">
      <c r="A90" s="181">
        <f>'Smlouvy, zakázky a jiné potřeby'!A92</f>
        <v>0</v>
      </c>
      <c r="B90" s="130" t="s">
        <v>329</v>
      </c>
      <c r="C90" s="182">
        <f>'Smlouvy, zakázky a jiné potřeby'!C92</f>
        <v>0</v>
      </c>
      <c r="D90" s="182">
        <f>'Smlouvy, zakázky a jiné potřeby'!D92</f>
        <v>0</v>
      </c>
      <c r="E90" s="182">
        <f>'Smlouvy, zakázky a jiné potřeby'!E92</f>
        <v>0</v>
      </c>
      <c r="F90" s="182">
        <f>'Smlouvy, zakázky a jiné potřeby'!G92</f>
        <v>0</v>
      </c>
      <c r="G90" s="182">
        <f>'Smlouvy, zakázky a jiné potřeby'!H92</f>
        <v>0</v>
      </c>
      <c r="H90" s="111">
        <f t="shared" si="7"/>
        <v>0</v>
      </c>
      <c r="I90" s="345"/>
      <c r="J90" s="345"/>
      <c r="K90" s="345"/>
      <c r="L90" s="345"/>
      <c r="M90" s="345"/>
      <c r="N90" s="345"/>
      <c r="O90" s="345"/>
      <c r="P90" s="345"/>
    </row>
    <row r="91" spans="1:16" ht="15" x14ac:dyDescent="0.25">
      <c r="A91" s="181">
        <f>'Smlouvy, zakázky a jiné potřeby'!A93</f>
        <v>0</v>
      </c>
      <c r="B91" s="130" t="s">
        <v>330</v>
      </c>
      <c r="C91" s="182">
        <f>'Smlouvy, zakázky a jiné potřeby'!C93</f>
        <v>0</v>
      </c>
      <c r="D91" s="182">
        <f>'Smlouvy, zakázky a jiné potřeby'!D93</f>
        <v>0</v>
      </c>
      <c r="E91" s="182">
        <f>'Smlouvy, zakázky a jiné potřeby'!E93</f>
        <v>0</v>
      </c>
      <c r="F91" s="182">
        <f>'Smlouvy, zakázky a jiné potřeby'!G93</f>
        <v>0</v>
      </c>
      <c r="G91" s="182">
        <f>'Smlouvy, zakázky a jiné potřeby'!H93</f>
        <v>0</v>
      </c>
      <c r="H91" s="111">
        <f t="shared" si="7"/>
        <v>0</v>
      </c>
      <c r="I91" s="345"/>
      <c r="J91" s="345"/>
      <c r="K91" s="345"/>
      <c r="L91" s="345"/>
      <c r="M91" s="345"/>
      <c r="N91" s="345"/>
      <c r="O91" s="345"/>
      <c r="P91" s="345"/>
    </row>
    <row r="92" spans="1:16" ht="15" x14ac:dyDescent="0.25">
      <c r="A92" s="181">
        <f>'Smlouvy, zakázky a jiné potřeby'!A94</f>
        <v>0</v>
      </c>
      <c r="B92" s="130" t="s">
        <v>331</v>
      </c>
      <c r="C92" s="182">
        <f>'Smlouvy, zakázky a jiné potřeby'!C94</f>
        <v>0</v>
      </c>
      <c r="D92" s="182">
        <f>'Smlouvy, zakázky a jiné potřeby'!D94</f>
        <v>0</v>
      </c>
      <c r="E92" s="182">
        <f>'Smlouvy, zakázky a jiné potřeby'!E94</f>
        <v>0</v>
      </c>
      <c r="F92" s="182">
        <f>'Smlouvy, zakázky a jiné potřeby'!G94</f>
        <v>0</v>
      </c>
      <c r="G92" s="182">
        <f>'Smlouvy, zakázky a jiné potřeby'!H94</f>
        <v>0</v>
      </c>
      <c r="H92" s="111">
        <f t="shared" si="7"/>
        <v>0</v>
      </c>
      <c r="I92" s="345"/>
      <c r="J92" s="345"/>
      <c r="K92" s="345"/>
      <c r="L92" s="345"/>
      <c r="M92" s="345"/>
      <c r="N92" s="345"/>
      <c r="O92" s="345"/>
      <c r="P92" s="345"/>
    </row>
    <row r="93" spans="1:16" ht="15" x14ac:dyDescent="0.25">
      <c r="A93" s="181">
        <f>'Smlouvy, zakázky a jiné potřeby'!A95</f>
        <v>0</v>
      </c>
      <c r="B93" s="130" t="s">
        <v>332</v>
      </c>
      <c r="C93" s="182">
        <f>'Smlouvy, zakázky a jiné potřeby'!C95</f>
        <v>0</v>
      </c>
      <c r="D93" s="182">
        <f>'Smlouvy, zakázky a jiné potřeby'!D95</f>
        <v>0</v>
      </c>
      <c r="E93" s="182">
        <f>'Smlouvy, zakázky a jiné potřeby'!E95</f>
        <v>0</v>
      </c>
      <c r="F93" s="182">
        <f>'Smlouvy, zakázky a jiné potřeby'!G95</f>
        <v>0</v>
      </c>
      <c r="G93" s="182">
        <f>'Smlouvy, zakázky a jiné potřeby'!H95</f>
        <v>0</v>
      </c>
      <c r="H93" s="111">
        <f t="shared" si="7"/>
        <v>0</v>
      </c>
      <c r="I93" s="345"/>
      <c r="J93" s="345"/>
      <c r="K93" s="345"/>
      <c r="L93" s="345"/>
      <c r="M93" s="345"/>
      <c r="N93" s="345"/>
      <c r="O93" s="345"/>
      <c r="P93" s="345"/>
    </row>
    <row r="94" spans="1:16" ht="15" x14ac:dyDescent="0.25">
      <c r="A94" s="181">
        <f>'Smlouvy, zakázky a jiné potřeby'!A96</f>
        <v>0</v>
      </c>
      <c r="B94" s="130" t="s">
        <v>333</v>
      </c>
      <c r="C94" s="182">
        <f>'Smlouvy, zakázky a jiné potřeby'!C96</f>
        <v>0</v>
      </c>
      <c r="D94" s="182">
        <f>'Smlouvy, zakázky a jiné potřeby'!D96</f>
        <v>0</v>
      </c>
      <c r="E94" s="182">
        <f>'Smlouvy, zakázky a jiné potřeby'!E96</f>
        <v>0</v>
      </c>
      <c r="F94" s="182">
        <f>'Smlouvy, zakázky a jiné potřeby'!G96</f>
        <v>0</v>
      </c>
      <c r="G94" s="182">
        <f>'Smlouvy, zakázky a jiné potřeby'!H96</f>
        <v>0</v>
      </c>
      <c r="H94" s="111">
        <f t="shared" si="7"/>
        <v>0</v>
      </c>
      <c r="I94" s="345"/>
      <c r="J94" s="345"/>
      <c r="K94" s="345"/>
      <c r="L94" s="345"/>
      <c r="M94" s="345"/>
      <c r="N94" s="345"/>
      <c r="O94" s="345"/>
      <c r="P94" s="345"/>
    </row>
    <row r="95" spans="1:16" ht="15" x14ac:dyDescent="0.25">
      <c r="A95" s="181">
        <f>'Smlouvy, zakázky a jiné potřeby'!A97</f>
        <v>0</v>
      </c>
      <c r="B95" s="130" t="s">
        <v>334</v>
      </c>
      <c r="C95" s="182">
        <f>'Smlouvy, zakázky a jiné potřeby'!C97</f>
        <v>0</v>
      </c>
      <c r="D95" s="182">
        <f>'Smlouvy, zakázky a jiné potřeby'!D97</f>
        <v>0</v>
      </c>
      <c r="E95" s="182">
        <f>'Smlouvy, zakázky a jiné potřeby'!E97</f>
        <v>0</v>
      </c>
      <c r="F95" s="182">
        <f>'Smlouvy, zakázky a jiné potřeby'!G97</f>
        <v>0</v>
      </c>
      <c r="G95" s="182">
        <f>'Smlouvy, zakázky a jiné potřeby'!H97</f>
        <v>0</v>
      </c>
      <c r="H95" s="111">
        <f t="shared" si="7"/>
        <v>0</v>
      </c>
      <c r="I95" s="345"/>
      <c r="J95" s="345"/>
      <c r="K95" s="345"/>
      <c r="L95" s="345"/>
      <c r="M95" s="345"/>
      <c r="N95" s="345"/>
      <c r="O95" s="345"/>
      <c r="P95" s="345"/>
    </row>
    <row r="96" spans="1:16" ht="15" x14ac:dyDescent="0.25">
      <c r="A96" s="181">
        <f>'Smlouvy, zakázky a jiné potřeby'!A98</f>
        <v>0</v>
      </c>
      <c r="B96" s="130" t="s">
        <v>335</v>
      </c>
      <c r="C96" s="182">
        <f>'Smlouvy, zakázky a jiné potřeby'!C98</f>
        <v>0</v>
      </c>
      <c r="D96" s="182">
        <f>'Smlouvy, zakázky a jiné potřeby'!D98</f>
        <v>0</v>
      </c>
      <c r="E96" s="182">
        <f>'Smlouvy, zakázky a jiné potřeby'!E98</f>
        <v>0</v>
      </c>
      <c r="F96" s="182">
        <f>'Smlouvy, zakázky a jiné potřeby'!G98</f>
        <v>0</v>
      </c>
      <c r="G96" s="182">
        <f>'Smlouvy, zakázky a jiné potřeby'!H98</f>
        <v>0</v>
      </c>
      <c r="H96" s="111">
        <f t="shared" si="7"/>
        <v>0</v>
      </c>
      <c r="I96" s="345"/>
      <c r="J96" s="345"/>
      <c r="K96" s="345"/>
      <c r="L96" s="345"/>
      <c r="M96" s="345"/>
      <c r="N96" s="345"/>
      <c r="O96" s="345"/>
      <c r="P96" s="345"/>
    </row>
    <row r="97" spans="1:16" ht="15" x14ac:dyDescent="0.25">
      <c r="A97" s="181">
        <f>'Smlouvy, zakázky a jiné potřeby'!A99</f>
        <v>0</v>
      </c>
      <c r="B97" s="130" t="s">
        <v>336</v>
      </c>
      <c r="C97" s="182">
        <f>'Smlouvy, zakázky a jiné potřeby'!C99</f>
        <v>0</v>
      </c>
      <c r="D97" s="182">
        <f>'Smlouvy, zakázky a jiné potřeby'!D99</f>
        <v>0</v>
      </c>
      <c r="E97" s="182">
        <f>'Smlouvy, zakázky a jiné potřeby'!E99</f>
        <v>0</v>
      </c>
      <c r="F97" s="182">
        <f>'Smlouvy, zakázky a jiné potřeby'!G99</f>
        <v>0</v>
      </c>
      <c r="G97" s="182">
        <f>'Smlouvy, zakázky a jiné potřeby'!H99</f>
        <v>0</v>
      </c>
      <c r="H97" s="111">
        <f t="shared" si="7"/>
        <v>0</v>
      </c>
      <c r="I97" s="345"/>
      <c r="J97" s="345"/>
      <c r="K97" s="345"/>
      <c r="L97" s="345"/>
      <c r="M97" s="345"/>
      <c r="N97" s="345"/>
      <c r="O97" s="345"/>
      <c r="P97" s="345"/>
    </row>
    <row r="98" spans="1:16" ht="15" x14ac:dyDescent="0.25">
      <c r="A98" s="181">
        <f>'Smlouvy, zakázky a jiné potřeby'!A100</f>
        <v>0</v>
      </c>
      <c r="B98" s="130" t="s">
        <v>337</v>
      </c>
      <c r="C98" s="182">
        <f>'Smlouvy, zakázky a jiné potřeby'!C100</f>
        <v>0</v>
      </c>
      <c r="D98" s="182">
        <f>'Smlouvy, zakázky a jiné potřeby'!D100</f>
        <v>0</v>
      </c>
      <c r="E98" s="182">
        <f>'Smlouvy, zakázky a jiné potřeby'!E100</f>
        <v>0</v>
      </c>
      <c r="F98" s="182">
        <f>'Smlouvy, zakázky a jiné potřeby'!G100</f>
        <v>0</v>
      </c>
      <c r="G98" s="182">
        <f>'Smlouvy, zakázky a jiné potřeby'!H100</f>
        <v>0</v>
      </c>
      <c r="H98" s="111">
        <f t="shared" si="7"/>
        <v>0</v>
      </c>
      <c r="I98" s="345"/>
      <c r="J98" s="345"/>
      <c r="K98" s="345"/>
      <c r="L98" s="345"/>
      <c r="M98" s="345"/>
      <c r="N98" s="345"/>
      <c r="O98" s="345"/>
      <c r="P98" s="345"/>
    </row>
    <row r="99" spans="1:16" ht="15" x14ac:dyDescent="0.25">
      <c r="A99" s="181">
        <f>'Smlouvy, zakázky a jiné potřeby'!A101</f>
        <v>0</v>
      </c>
      <c r="B99" s="130" t="s">
        <v>338</v>
      </c>
      <c r="C99" s="182">
        <f>'Smlouvy, zakázky a jiné potřeby'!C101</f>
        <v>0</v>
      </c>
      <c r="D99" s="182">
        <f>'Smlouvy, zakázky a jiné potřeby'!D101</f>
        <v>0</v>
      </c>
      <c r="E99" s="182">
        <f>'Smlouvy, zakázky a jiné potřeby'!E101</f>
        <v>0</v>
      </c>
      <c r="F99" s="182">
        <f>'Smlouvy, zakázky a jiné potřeby'!G101</f>
        <v>0</v>
      </c>
      <c r="G99" s="182">
        <f>'Smlouvy, zakázky a jiné potřeby'!H101</f>
        <v>0</v>
      </c>
      <c r="H99" s="111">
        <f t="shared" si="7"/>
        <v>0</v>
      </c>
      <c r="I99" s="345"/>
      <c r="J99" s="345"/>
      <c r="K99" s="345"/>
      <c r="L99" s="345"/>
      <c r="M99" s="345"/>
      <c r="N99" s="345"/>
      <c r="O99" s="345"/>
      <c r="P99" s="345"/>
    </row>
    <row r="100" spans="1:16" ht="15" x14ac:dyDescent="0.25">
      <c r="A100" s="181">
        <f>'Smlouvy, zakázky a jiné potřeby'!A102</f>
        <v>0</v>
      </c>
      <c r="B100" s="130" t="s">
        <v>339</v>
      </c>
      <c r="C100" s="182">
        <f>'Smlouvy, zakázky a jiné potřeby'!C102</f>
        <v>0</v>
      </c>
      <c r="D100" s="182">
        <f>'Smlouvy, zakázky a jiné potřeby'!D102</f>
        <v>0</v>
      </c>
      <c r="E100" s="182">
        <f>'Smlouvy, zakázky a jiné potřeby'!E102</f>
        <v>0</v>
      </c>
      <c r="F100" s="182">
        <f>'Smlouvy, zakázky a jiné potřeby'!G102</f>
        <v>0</v>
      </c>
      <c r="G100" s="182">
        <f>'Smlouvy, zakázky a jiné potřeby'!H102</f>
        <v>0</v>
      </c>
      <c r="H100" s="111">
        <f t="shared" si="7"/>
        <v>0</v>
      </c>
      <c r="I100" s="345"/>
      <c r="J100" s="345"/>
      <c r="K100" s="345"/>
      <c r="L100" s="345"/>
      <c r="M100" s="345"/>
      <c r="N100" s="345"/>
      <c r="O100" s="345"/>
      <c r="P100" s="345"/>
    </row>
    <row r="101" spans="1:16" ht="15" x14ac:dyDescent="0.25">
      <c r="A101" s="181">
        <f>'Smlouvy, zakázky a jiné potřeby'!A103</f>
        <v>0</v>
      </c>
      <c r="B101" s="130" t="s">
        <v>340</v>
      </c>
      <c r="C101" s="182">
        <f>'Smlouvy, zakázky a jiné potřeby'!C103</f>
        <v>0</v>
      </c>
      <c r="D101" s="182">
        <f>'Smlouvy, zakázky a jiné potřeby'!D103</f>
        <v>0</v>
      </c>
      <c r="E101" s="182">
        <f>'Smlouvy, zakázky a jiné potřeby'!E103</f>
        <v>0</v>
      </c>
      <c r="F101" s="182">
        <f>'Smlouvy, zakázky a jiné potřeby'!G103</f>
        <v>0</v>
      </c>
      <c r="G101" s="182">
        <f>'Smlouvy, zakázky a jiné potřeby'!H103</f>
        <v>0</v>
      </c>
      <c r="H101" s="111">
        <f t="shared" si="7"/>
        <v>0</v>
      </c>
      <c r="I101" s="345"/>
      <c r="J101" s="345"/>
      <c r="K101" s="345"/>
      <c r="L101" s="345"/>
      <c r="M101" s="345"/>
      <c r="N101" s="345"/>
      <c r="O101" s="345"/>
      <c r="P101" s="345"/>
    </row>
    <row r="102" spans="1:16" ht="15" x14ac:dyDescent="0.25">
      <c r="A102" s="181">
        <f>'Smlouvy, zakázky a jiné potřeby'!A104</f>
        <v>0</v>
      </c>
      <c r="B102" s="130" t="s">
        <v>341</v>
      </c>
      <c r="C102" s="182">
        <f>'Smlouvy, zakázky a jiné potřeby'!C104</f>
        <v>0</v>
      </c>
      <c r="D102" s="182">
        <f>'Smlouvy, zakázky a jiné potřeby'!D104</f>
        <v>0</v>
      </c>
      <c r="E102" s="182">
        <f>'Smlouvy, zakázky a jiné potřeby'!E104</f>
        <v>0</v>
      </c>
      <c r="F102" s="182">
        <f>'Smlouvy, zakázky a jiné potřeby'!G104</f>
        <v>0</v>
      </c>
      <c r="G102" s="182">
        <f>'Smlouvy, zakázky a jiné potřeby'!H104</f>
        <v>0</v>
      </c>
      <c r="H102" s="111">
        <f t="shared" si="7"/>
        <v>0</v>
      </c>
      <c r="I102" s="345"/>
      <c r="J102" s="345"/>
      <c r="K102" s="345"/>
      <c r="L102" s="345"/>
      <c r="M102" s="345"/>
      <c r="N102" s="345"/>
      <c r="O102" s="345"/>
      <c r="P102" s="345"/>
    </row>
    <row r="103" spans="1:16" ht="15" x14ac:dyDescent="0.25">
      <c r="A103" s="181">
        <f>'Smlouvy, zakázky a jiné potřeby'!A105</f>
        <v>0</v>
      </c>
      <c r="B103" s="130" t="s">
        <v>342</v>
      </c>
      <c r="C103" s="182">
        <f>'Smlouvy, zakázky a jiné potřeby'!C105</f>
        <v>0</v>
      </c>
      <c r="D103" s="182">
        <f>'Smlouvy, zakázky a jiné potřeby'!D105</f>
        <v>0</v>
      </c>
      <c r="E103" s="182">
        <f>'Smlouvy, zakázky a jiné potřeby'!E105</f>
        <v>0</v>
      </c>
      <c r="F103" s="182">
        <f>'Smlouvy, zakázky a jiné potřeby'!G105</f>
        <v>0</v>
      </c>
      <c r="G103" s="182">
        <f>'Smlouvy, zakázky a jiné potřeby'!H105</f>
        <v>0</v>
      </c>
      <c r="H103" s="111">
        <f t="shared" si="7"/>
        <v>0</v>
      </c>
      <c r="I103" s="345"/>
      <c r="J103" s="345"/>
      <c r="K103" s="345"/>
      <c r="L103" s="345"/>
      <c r="M103" s="345"/>
      <c r="N103" s="345"/>
      <c r="O103" s="345"/>
      <c r="P103" s="345"/>
    </row>
    <row r="104" spans="1:16" ht="15" x14ac:dyDescent="0.25">
      <c r="A104" s="181">
        <f>'Smlouvy, zakázky a jiné potřeby'!A106</f>
        <v>0</v>
      </c>
      <c r="B104" s="130" t="s">
        <v>343</v>
      </c>
      <c r="C104" s="182">
        <f>'Smlouvy, zakázky a jiné potřeby'!C106</f>
        <v>0</v>
      </c>
      <c r="D104" s="182">
        <f>'Smlouvy, zakázky a jiné potřeby'!D106</f>
        <v>0</v>
      </c>
      <c r="E104" s="182">
        <f>'Smlouvy, zakázky a jiné potřeby'!E106</f>
        <v>0</v>
      </c>
      <c r="F104" s="182">
        <f>'Smlouvy, zakázky a jiné potřeby'!G106</f>
        <v>0</v>
      </c>
      <c r="G104" s="182">
        <f>'Smlouvy, zakázky a jiné potřeby'!H106</f>
        <v>0</v>
      </c>
      <c r="H104" s="111">
        <f t="shared" si="7"/>
        <v>0</v>
      </c>
      <c r="I104" s="345"/>
      <c r="J104" s="345"/>
      <c r="K104" s="345"/>
      <c r="L104" s="345"/>
      <c r="M104" s="345"/>
      <c r="N104" s="345"/>
      <c r="O104" s="345"/>
      <c r="P104" s="345"/>
    </row>
    <row r="105" spans="1:16" ht="15" x14ac:dyDescent="0.25">
      <c r="A105" s="181">
        <f>'Smlouvy, zakázky a jiné potřeby'!A107</f>
        <v>0</v>
      </c>
      <c r="B105" s="130" t="s">
        <v>344</v>
      </c>
      <c r="C105" s="182">
        <f>'Smlouvy, zakázky a jiné potřeby'!C107</f>
        <v>0</v>
      </c>
      <c r="D105" s="182">
        <f>'Smlouvy, zakázky a jiné potřeby'!D107</f>
        <v>0</v>
      </c>
      <c r="E105" s="182">
        <f>'Smlouvy, zakázky a jiné potřeby'!E107</f>
        <v>0</v>
      </c>
      <c r="F105" s="182">
        <f>'Smlouvy, zakázky a jiné potřeby'!G107</f>
        <v>0</v>
      </c>
      <c r="G105" s="182">
        <f>'Smlouvy, zakázky a jiné potřeby'!H107</f>
        <v>0</v>
      </c>
      <c r="H105" s="111">
        <f t="shared" si="7"/>
        <v>0</v>
      </c>
      <c r="I105" s="194"/>
      <c r="J105" s="202"/>
      <c r="K105" s="194"/>
      <c r="L105" s="194"/>
      <c r="M105" s="194"/>
      <c r="N105" s="194"/>
      <c r="O105" s="194"/>
      <c r="P105" s="194"/>
    </row>
    <row r="106" spans="1:16" ht="15" x14ac:dyDescent="0.25">
      <c r="A106" s="181">
        <f>'Smlouvy, zakázky a jiné potřeby'!A108</f>
        <v>0</v>
      </c>
      <c r="B106" s="130" t="s">
        <v>345</v>
      </c>
      <c r="C106" s="182">
        <f>'Smlouvy, zakázky a jiné potřeby'!C108</f>
        <v>0</v>
      </c>
      <c r="D106" s="182">
        <f>'Smlouvy, zakázky a jiné potřeby'!D108</f>
        <v>0</v>
      </c>
      <c r="E106" s="182">
        <f>'Smlouvy, zakázky a jiné potřeby'!E108</f>
        <v>0</v>
      </c>
      <c r="F106" s="182">
        <f>'Smlouvy, zakázky a jiné potřeby'!G108</f>
        <v>0</v>
      </c>
      <c r="G106" s="182">
        <f>'Smlouvy, zakázky a jiné potřeby'!H108</f>
        <v>0</v>
      </c>
      <c r="H106" s="111">
        <f t="shared" si="7"/>
        <v>0</v>
      </c>
      <c r="I106" s="194"/>
      <c r="J106" s="202"/>
      <c r="K106" s="194"/>
      <c r="L106" s="194"/>
      <c r="M106" s="194"/>
      <c r="N106" s="194"/>
      <c r="O106" s="194"/>
      <c r="P106" s="194"/>
    </row>
    <row r="107" spans="1:16" ht="15" x14ac:dyDescent="0.25">
      <c r="A107" s="181">
        <f>'Smlouvy, zakázky a jiné potřeby'!A109</f>
        <v>0</v>
      </c>
      <c r="B107" s="130" t="s">
        <v>346</v>
      </c>
      <c r="C107" s="182">
        <f>'Smlouvy, zakázky a jiné potřeby'!C109</f>
        <v>0</v>
      </c>
      <c r="D107" s="182">
        <f>'Smlouvy, zakázky a jiné potřeby'!D109</f>
        <v>0</v>
      </c>
      <c r="E107" s="182">
        <f>'Smlouvy, zakázky a jiné potřeby'!E109</f>
        <v>0</v>
      </c>
      <c r="F107" s="182">
        <f>'Smlouvy, zakázky a jiné potřeby'!G109</f>
        <v>0</v>
      </c>
      <c r="G107" s="182">
        <f>'Smlouvy, zakázky a jiné potřeby'!H109</f>
        <v>0</v>
      </c>
      <c r="H107" s="111">
        <f t="shared" si="7"/>
        <v>0</v>
      </c>
      <c r="I107" s="194"/>
      <c r="J107" s="202"/>
      <c r="K107" s="194"/>
      <c r="L107" s="194"/>
      <c r="M107" s="194"/>
      <c r="N107" s="194"/>
      <c r="O107" s="194"/>
      <c r="P107" s="194"/>
    </row>
    <row r="108" spans="1:16" ht="15" x14ac:dyDescent="0.25">
      <c r="A108" s="181">
        <f>'Smlouvy, zakázky a jiné potřeby'!A110</f>
        <v>0</v>
      </c>
      <c r="B108" s="130" t="s">
        <v>347</v>
      </c>
      <c r="C108" s="182">
        <f>'Smlouvy, zakázky a jiné potřeby'!C110</f>
        <v>0</v>
      </c>
      <c r="D108" s="182">
        <f>'Smlouvy, zakázky a jiné potřeby'!D110</f>
        <v>0</v>
      </c>
      <c r="E108" s="182">
        <f>'Smlouvy, zakázky a jiné potřeby'!E110</f>
        <v>0</v>
      </c>
      <c r="F108" s="182">
        <f>'Smlouvy, zakázky a jiné potřeby'!G110</f>
        <v>0</v>
      </c>
      <c r="G108" s="182">
        <f>'Smlouvy, zakázky a jiné potřeby'!H110</f>
        <v>0</v>
      </c>
      <c r="H108" s="111">
        <f t="shared" si="7"/>
        <v>0</v>
      </c>
      <c r="I108" s="194"/>
      <c r="J108" s="194"/>
      <c r="K108" s="194"/>
      <c r="L108" s="194"/>
      <c r="M108" s="194"/>
      <c r="N108" s="194"/>
      <c r="O108" s="194"/>
      <c r="P108" s="194"/>
    </row>
    <row r="109" spans="1:16" ht="15" x14ac:dyDescent="0.25">
      <c r="A109" s="181">
        <f>'Smlouvy, zakázky a jiné potřeby'!A111</f>
        <v>0</v>
      </c>
      <c r="B109" s="130" t="s">
        <v>348</v>
      </c>
      <c r="C109" s="182">
        <f>'Smlouvy, zakázky a jiné potřeby'!C111</f>
        <v>0</v>
      </c>
      <c r="D109" s="182">
        <f>'Smlouvy, zakázky a jiné potřeby'!D111</f>
        <v>0</v>
      </c>
      <c r="E109" s="182">
        <f>'Smlouvy, zakázky a jiné potřeby'!E111</f>
        <v>0</v>
      </c>
      <c r="F109" s="182">
        <f>'Smlouvy, zakázky a jiné potřeby'!G111</f>
        <v>0</v>
      </c>
      <c r="G109" s="182">
        <f>'Smlouvy, zakázky a jiné potřeby'!H111</f>
        <v>0</v>
      </c>
      <c r="H109" s="111">
        <f t="shared" si="7"/>
        <v>0</v>
      </c>
      <c r="I109" s="194"/>
      <c r="J109" s="194"/>
      <c r="K109" s="194"/>
      <c r="L109" s="194"/>
      <c r="M109" s="194"/>
      <c r="N109" s="194"/>
      <c r="O109" s="194"/>
      <c r="P109" s="194"/>
    </row>
    <row r="110" spans="1:16" ht="15" x14ac:dyDescent="0.25">
      <c r="A110" s="181">
        <f>'Smlouvy, zakázky a jiné potřeby'!A112</f>
        <v>0</v>
      </c>
      <c r="B110" s="130" t="s">
        <v>349</v>
      </c>
      <c r="C110" s="182">
        <f>'Smlouvy, zakázky a jiné potřeby'!C112</f>
        <v>0</v>
      </c>
      <c r="D110" s="182">
        <f>'Smlouvy, zakázky a jiné potřeby'!D112</f>
        <v>0</v>
      </c>
      <c r="E110" s="182">
        <f>'Smlouvy, zakázky a jiné potřeby'!E112</f>
        <v>0</v>
      </c>
      <c r="F110" s="182">
        <f>'Smlouvy, zakázky a jiné potřeby'!G112</f>
        <v>0</v>
      </c>
      <c r="G110" s="182">
        <f>'Smlouvy, zakázky a jiné potřeby'!H112</f>
        <v>0</v>
      </c>
      <c r="H110" s="111">
        <f t="shared" si="7"/>
        <v>0</v>
      </c>
      <c r="I110" s="194"/>
      <c r="J110" s="194"/>
      <c r="K110" s="194"/>
      <c r="L110" s="194"/>
      <c r="M110" s="194"/>
      <c r="N110" s="194"/>
      <c r="O110" s="194"/>
      <c r="P110" s="194"/>
    </row>
    <row r="111" spans="1:16" ht="15" x14ac:dyDescent="0.25">
      <c r="A111" s="181">
        <f>'Smlouvy, zakázky a jiné potřeby'!A113</f>
        <v>0</v>
      </c>
      <c r="B111" s="130" t="s">
        <v>350</v>
      </c>
      <c r="C111" s="182">
        <f>'Smlouvy, zakázky a jiné potřeby'!C113</f>
        <v>0</v>
      </c>
      <c r="D111" s="182">
        <f>'Smlouvy, zakázky a jiné potřeby'!D113</f>
        <v>0</v>
      </c>
      <c r="E111" s="182">
        <f>'Smlouvy, zakázky a jiné potřeby'!E113</f>
        <v>0</v>
      </c>
      <c r="F111" s="182">
        <f>'Smlouvy, zakázky a jiné potřeby'!G113</f>
        <v>0</v>
      </c>
      <c r="G111" s="182">
        <f>'Smlouvy, zakázky a jiné potřeby'!H113</f>
        <v>0</v>
      </c>
      <c r="H111" s="111">
        <f t="shared" si="7"/>
        <v>0</v>
      </c>
      <c r="I111" s="194"/>
      <c r="J111" s="194"/>
      <c r="K111" s="194"/>
      <c r="L111" s="194"/>
      <c r="M111" s="194"/>
      <c r="N111" s="194"/>
      <c r="O111" s="194"/>
      <c r="P111" s="194"/>
    </row>
    <row r="112" spans="1:16" ht="15" x14ac:dyDescent="0.25">
      <c r="A112" s="181">
        <f>'Smlouvy, zakázky a jiné potřeby'!A114</f>
        <v>0</v>
      </c>
      <c r="B112" s="130" t="s">
        <v>351</v>
      </c>
      <c r="C112" s="182">
        <f>'Smlouvy, zakázky a jiné potřeby'!C114</f>
        <v>0</v>
      </c>
      <c r="D112" s="182">
        <f>'Smlouvy, zakázky a jiné potřeby'!D114</f>
        <v>0</v>
      </c>
      <c r="E112" s="182">
        <f>'Smlouvy, zakázky a jiné potřeby'!E114</f>
        <v>0</v>
      </c>
      <c r="F112" s="182">
        <f>'Smlouvy, zakázky a jiné potřeby'!G114</f>
        <v>0</v>
      </c>
      <c r="G112" s="182">
        <f>'Smlouvy, zakázky a jiné potřeby'!H114</f>
        <v>0</v>
      </c>
      <c r="H112" s="111">
        <f t="shared" si="7"/>
        <v>0</v>
      </c>
      <c r="I112" s="194"/>
      <c r="J112" s="194"/>
      <c r="K112" s="194"/>
      <c r="L112" s="194"/>
      <c r="M112" s="194"/>
      <c r="N112" s="194"/>
      <c r="O112" s="194"/>
      <c r="P112" s="194"/>
    </row>
    <row r="113" spans="1:16" ht="15" x14ac:dyDescent="0.25">
      <c r="A113" s="181">
        <f>'Smlouvy, zakázky a jiné potřeby'!A115</f>
        <v>0</v>
      </c>
      <c r="B113" s="130" t="s">
        <v>352</v>
      </c>
      <c r="C113" s="182">
        <f>'Smlouvy, zakázky a jiné potřeby'!C115</f>
        <v>0</v>
      </c>
      <c r="D113" s="182">
        <f>'Smlouvy, zakázky a jiné potřeby'!D115</f>
        <v>0</v>
      </c>
      <c r="E113" s="182">
        <f>'Smlouvy, zakázky a jiné potřeby'!E115</f>
        <v>0</v>
      </c>
      <c r="F113" s="182">
        <f>'Smlouvy, zakázky a jiné potřeby'!G115</f>
        <v>0</v>
      </c>
      <c r="G113" s="182">
        <f>'Smlouvy, zakázky a jiné potřeby'!H115</f>
        <v>0</v>
      </c>
      <c r="H113" s="111">
        <f t="shared" si="7"/>
        <v>0</v>
      </c>
      <c r="I113" s="194"/>
      <c r="J113" s="194"/>
      <c r="K113" s="194"/>
      <c r="L113" s="194"/>
      <c r="M113" s="194"/>
      <c r="N113" s="194"/>
      <c r="O113" s="194"/>
      <c r="P113" s="194"/>
    </row>
    <row r="114" spans="1:16" ht="15" x14ac:dyDescent="0.25">
      <c r="A114" s="181">
        <f>'Smlouvy, zakázky a jiné potřeby'!A116</f>
        <v>0</v>
      </c>
      <c r="B114" s="130" t="s">
        <v>353</v>
      </c>
      <c r="C114" s="182">
        <f>'Smlouvy, zakázky a jiné potřeby'!C116</f>
        <v>0</v>
      </c>
      <c r="D114" s="182">
        <f>'Smlouvy, zakázky a jiné potřeby'!D116</f>
        <v>0</v>
      </c>
      <c r="E114" s="182">
        <f>'Smlouvy, zakázky a jiné potřeby'!E116</f>
        <v>0</v>
      </c>
      <c r="F114" s="182">
        <f>'Smlouvy, zakázky a jiné potřeby'!G116</f>
        <v>0</v>
      </c>
      <c r="G114" s="182">
        <f>'Smlouvy, zakázky a jiné potřeby'!H116</f>
        <v>0</v>
      </c>
      <c r="H114" s="111">
        <f t="shared" si="7"/>
        <v>0</v>
      </c>
      <c r="I114" s="194"/>
      <c r="J114" s="194"/>
      <c r="K114" s="194"/>
      <c r="L114" s="194"/>
      <c r="M114" s="194"/>
      <c r="N114" s="194"/>
      <c r="O114" s="194"/>
      <c r="P114" s="194"/>
    </row>
    <row r="115" spans="1:16" ht="15" x14ac:dyDescent="0.25">
      <c r="A115" s="181">
        <f>'Smlouvy, zakázky a jiné potřeby'!A117</f>
        <v>0</v>
      </c>
      <c r="B115" s="130" t="s">
        <v>354</v>
      </c>
      <c r="C115" s="182">
        <f>'Smlouvy, zakázky a jiné potřeby'!C117</f>
        <v>0</v>
      </c>
      <c r="D115" s="182">
        <f>'Smlouvy, zakázky a jiné potřeby'!D117</f>
        <v>0</v>
      </c>
      <c r="E115" s="182">
        <f>'Smlouvy, zakázky a jiné potřeby'!E117</f>
        <v>0</v>
      </c>
      <c r="F115" s="182">
        <f>'Smlouvy, zakázky a jiné potřeby'!G117</f>
        <v>0</v>
      </c>
      <c r="G115" s="182">
        <f>'Smlouvy, zakázky a jiné potřeby'!H117</f>
        <v>0</v>
      </c>
      <c r="H115" s="111">
        <f t="shared" si="7"/>
        <v>0</v>
      </c>
      <c r="I115" s="194"/>
      <c r="J115" s="194"/>
      <c r="K115" s="194"/>
      <c r="L115" s="194"/>
      <c r="M115" s="194"/>
      <c r="N115" s="194"/>
      <c r="O115" s="194"/>
      <c r="P115" s="194"/>
    </row>
  </sheetData>
  <sheetProtection password="E21E" sheet="1" objects="1" scenarios="1" autoFilter="0"/>
  <autoFilter ref="A15:P115"/>
  <mergeCells count="2">
    <mergeCell ref="D3:G3"/>
    <mergeCell ref="A4:C4"/>
  </mergeCells>
  <conditionalFormatting sqref="H2">
    <cfRule type="containsText" dxfId="30" priority="3" operator="containsText" text="bilanci">
      <formula>NOT(ISERROR(SEARCH("bilanci",H2)))</formula>
    </cfRule>
    <cfRule type="cellIs" dxfId="29" priority="4" operator="equal">
      <formula>"OK"</formula>
    </cfRule>
  </conditionalFormatting>
  <conditionalFormatting sqref="A16:A115 C16:G115">
    <cfRule type="cellIs" dxfId="28" priority="2" operator="equal">
      <formula>0</formula>
    </cfRule>
  </conditionalFormatting>
  <dataValidations count="2">
    <dataValidation type="list" allowBlank="1" showInputMessage="1" showErrorMessage="1" sqref="A16:A115">
      <formula1>Potřeby_I_N</formula1>
    </dataValidation>
    <dataValidation allowBlank="1" showInputMessage="1" showErrorMessage="1" error="ceclkov= dkeie" sqref="H2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29" orientation="portrait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1"/>
  <sheetViews>
    <sheetView showGridLines="0" zoomScaleNormal="100" workbookViewId="0">
      <selection activeCell="A15" sqref="A15:B21"/>
    </sheetView>
  </sheetViews>
  <sheetFormatPr defaultRowHeight="14.4" x14ac:dyDescent="0.3"/>
  <cols>
    <col min="1" max="1" width="8.33203125" customWidth="1"/>
    <col min="2" max="2" width="34.109375" customWidth="1"/>
    <col min="3" max="3" width="16.109375" style="2" customWidth="1"/>
    <col min="4" max="11" width="16.109375" customWidth="1"/>
  </cols>
  <sheetData>
    <row r="1" spans="1:12" s="216" customFormat="1" ht="23.4" x14ac:dyDescent="0.45">
      <c r="A1" s="222" t="s">
        <v>457</v>
      </c>
      <c r="B1" s="223"/>
      <c r="C1" s="225"/>
      <c r="D1" s="269"/>
      <c r="E1" s="223"/>
      <c r="F1" s="223"/>
      <c r="G1" s="223"/>
      <c r="H1" s="223"/>
      <c r="I1" s="223"/>
      <c r="J1" s="223"/>
      <c r="K1" s="223"/>
    </row>
    <row r="2" spans="1:12" s="216" customFormat="1" ht="18" x14ac:dyDescent="0.35">
      <c r="A2" s="223" t="s">
        <v>95</v>
      </c>
      <c r="B2" s="223"/>
      <c r="C2" s="224">
        <f>'Rekapitulace 1'!B1</f>
        <v>0</v>
      </c>
      <c r="D2" s="223"/>
      <c r="E2" s="223"/>
      <c r="F2" s="223"/>
      <c r="G2" s="223"/>
      <c r="H2" s="223"/>
      <c r="I2" s="223"/>
      <c r="J2" s="223"/>
      <c r="K2" s="223"/>
    </row>
    <row r="3" spans="1:12" s="216" customFormat="1" ht="18" x14ac:dyDescent="0.35">
      <c r="A3" s="223" t="s">
        <v>0</v>
      </c>
      <c r="B3" s="223"/>
      <c r="C3" s="224">
        <f>'Rekapitulace 1'!B2</f>
        <v>0</v>
      </c>
      <c r="D3" s="223"/>
      <c r="E3" s="223"/>
      <c r="F3" s="223"/>
      <c r="G3" s="223"/>
      <c r="H3" s="223"/>
      <c r="I3" s="223"/>
      <c r="J3" s="223"/>
      <c r="K3" s="223"/>
    </row>
    <row r="4" spans="1:12" ht="27.6" customHeight="1" x14ac:dyDescent="0.3">
      <c r="A4" s="223"/>
      <c r="B4" s="90" t="s">
        <v>189</v>
      </c>
      <c r="C4" s="82" t="s">
        <v>109</v>
      </c>
      <c r="D4" s="82">
        <v>2016</v>
      </c>
      <c r="E4" s="82">
        <v>2017</v>
      </c>
      <c r="F4" s="82">
        <v>2018</v>
      </c>
      <c r="G4" s="82">
        <v>2019</v>
      </c>
      <c r="H4" s="82">
        <v>2020</v>
      </c>
      <c r="I4" s="82">
        <v>2021</v>
      </c>
      <c r="J4" s="82">
        <v>2022</v>
      </c>
      <c r="K4" s="82">
        <v>2023</v>
      </c>
    </row>
    <row r="5" spans="1:12" ht="15.6" x14ac:dyDescent="0.3">
      <c r="A5" s="223"/>
      <c r="B5" s="93" t="str">
        <f>IF(B7=C12,"OK","opravte bilanci")</f>
        <v>OK</v>
      </c>
      <c r="C5" s="208">
        <f>SUM(D5:K5)</f>
        <v>0</v>
      </c>
      <c r="D5" s="208">
        <f>'Zdroje RoPD'!G22</f>
        <v>0</v>
      </c>
      <c r="E5" s="208">
        <f>'Zdroje RoPD'!H22</f>
        <v>0</v>
      </c>
      <c r="F5" s="208">
        <f>'Zdroje RoPD'!I22</f>
        <v>0</v>
      </c>
      <c r="G5" s="208">
        <f>'Zdroje RoPD'!J22</f>
        <v>0</v>
      </c>
      <c r="H5" s="208">
        <f>'Zdroje RoPD'!K22</f>
        <v>0</v>
      </c>
      <c r="I5" s="208">
        <f>'Zdroje RoPD'!L22</f>
        <v>0</v>
      </c>
      <c r="J5" s="208">
        <f>'Zdroje RoPD'!M22</f>
        <v>0</v>
      </c>
      <c r="K5" s="208">
        <f>'Zdroje RoPD'!N22</f>
        <v>0</v>
      </c>
      <c r="L5" s="246" t="s">
        <v>473</v>
      </c>
    </row>
    <row r="6" spans="1:12" s="216" customFormat="1" x14ac:dyDescent="0.3">
      <c r="A6" s="223"/>
      <c r="B6" s="223"/>
      <c r="C6" s="208">
        <f>SUM(D6:K6)</f>
        <v>0</v>
      </c>
      <c r="D6" s="208">
        <f>'Smlouvy, zakázky a jiné potřeby'!P12</f>
        <v>0</v>
      </c>
      <c r="E6" s="208">
        <f>'Smlouvy, zakázky a jiné potřeby'!Q12</f>
        <v>0</v>
      </c>
      <c r="F6" s="208">
        <f>'Smlouvy, zakázky a jiné potřeby'!R12</f>
        <v>0</v>
      </c>
      <c r="G6" s="208">
        <f>'Smlouvy, zakázky a jiné potřeby'!S12</f>
        <v>0</v>
      </c>
      <c r="H6" s="208">
        <f>'Smlouvy, zakázky a jiné potřeby'!T12</f>
        <v>0</v>
      </c>
      <c r="I6" s="208">
        <f>'Smlouvy, zakázky a jiné potřeby'!U12</f>
        <v>0</v>
      </c>
      <c r="J6" s="208">
        <f>'Smlouvy, zakázky a jiné potřeby'!V12</f>
        <v>0</v>
      </c>
      <c r="K6" s="208">
        <f>'Smlouvy, zakázky a jiné potřeby'!W12</f>
        <v>0</v>
      </c>
      <c r="L6" s="246" t="s">
        <v>456</v>
      </c>
    </row>
    <row r="7" spans="1:12" ht="15.6" x14ac:dyDescent="0.3">
      <c r="A7" s="223"/>
      <c r="B7" s="92">
        <f>'Rekapitulace 1'!B10</f>
        <v>0</v>
      </c>
      <c r="C7" s="94"/>
      <c r="D7" s="88"/>
      <c r="E7" s="88"/>
      <c r="F7" s="91"/>
      <c r="G7" s="91"/>
      <c r="H7" s="88"/>
      <c r="I7" s="88"/>
      <c r="J7" s="88"/>
      <c r="K7" s="88"/>
    </row>
    <row r="8" spans="1:12" x14ac:dyDescent="0.3">
      <c r="A8" s="88"/>
      <c r="B8" s="88"/>
      <c r="C8" s="89"/>
      <c r="D8" s="88"/>
      <c r="E8" s="88"/>
      <c r="F8" s="88"/>
      <c r="G8" s="88"/>
      <c r="H8" s="88"/>
      <c r="I8" s="88"/>
      <c r="J8" s="88"/>
      <c r="K8" s="88"/>
    </row>
    <row r="9" spans="1:12" x14ac:dyDescent="0.3">
      <c r="A9" s="88"/>
      <c r="B9" s="259"/>
      <c r="C9" s="3" t="s">
        <v>109</v>
      </c>
      <c r="D9" s="3">
        <v>2016</v>
      </c>
      <c r="E9" s="3">
        <v>2017</v>
      </c>
      <c r="F9" s="3">
        <v>2018</v>
      </c>
      <c r="G9" s="3">
        <v>2019</v>
      </c>
      <c r="H9" s="3">
        <v>2020</v>
      </c>
      <c r="I9" s="3">
        <v>2021</v>
      </c>
      <c r="J9" s="3">
        <v>2022</v>
      </c>
      <c r="K9" s="3">
        <v>2023</v>
      </c>
    </row>
    <row r="10" spans="1:12" x14ac:dyDescent="0.3">
      <c r="A10" s="88"/>
      <c r="B10" s="96" t="s">
        <v>107</v>
      </c>
      <c r="C10" s="95">
        <f>SUM(D10:K10)</f>
        <v>0</v>
      </c>
      <c r="D10" s="250">
        <f t="shared" ref="D10:K10" si="0">SUMIF($A$15:$A$49,"I",D$15:D$49)</f>
        <v>0</v>
      </c>
      <c r="E10" s="250">
        <f t="shared" si="0"/>
        <v>0</v>
      </c>
      <c r="F10" s="250">
        <f t="shared" si="0"/>
        <v>0</v>
      </c>
      <c r="G10" s="250">
        <f t="shared" si="0"/>
        <v>0</v>
      </c>
      <c r="H10" s="250">
        <f t="shared" si="0"/>
        <v>0</v>
      </c>
      <c r="I10" s="250">
        <f t="shared" si="0"/>
        <v>0</v>
      </c>
      <c r="J10" s="250">
        <f t="shared" si="0"/>
        <v>0</v>
      </c>
      <c r="K10" s="250">
        <f t="shared" si="0"/>
        <v>0</v>
      </c>
    </row>
    <row r="11" spans="1:12" x14ac:dyDescent="0.3">
      <c r="A11" s="88"/>
      <c r="B11" s="96" t="s">
        <v>108</v>
      </c>
      <c r="C11" s="95">
        <f>SUM(D11:K11)</f>
        <v>0</v>
      </c>
      <c r="D11" s="250">
        <f t="shared" ref="D11:K11" si="1">SUMIF($A$15:$A$49,"N",D$15:D$49)</f>
        <v>0</v>
      </c>
      <c r="E11" s="250">
        <f t="shared" si="1"/>
        <v>0</v>
      </c>
      <c r="F11" s="250">
        <f t="shared" si="1"/>
        <v>0</v>
      </c>
      <c r="G11" s="250">
        <f t="shared" si="1"/>
        <v>0</v>
      </c>
      <c r="H11" s="250">
        <f t="shared" si="1"/>
        <v>0</v>
      </c>
      <c r="I11" s="250">
        <f t="shared" si="1"/>
        <v>0</v>
      </c>
      <c r="J11" s="250">
        <f t="shared" si="1"/>
        <v>0</v>
      </c>
      <c r="K11" s="250">
        <f t="shared" si="1"/>
        <v>0</v>
      </c>
    </row>
    <row r="12" spans="1:12" x14ac:dyDescent="0.3">
      <c r="A12" s="88"/>
      <c r="B12" s="95" t="s">
        <v>109</v>
      </c>
      <c r="C12" s="95">
        <f>SUM(D12:K12)</f>
        <v>0</v>
      </c>
      <c r="D12" s="97">
        <f>SUM(D10:D11)</f>
        <v>0</v>
      </c>
      <c r="E12" s="97">
        <f t="shared" ref="E12:K12" si="2">SUM(E10:E11)</f>
        <v>0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</row>
    <row r="13" spans="1:12" x14ac:dyDescent="0.3">
      <c r="A13" s="88"/>
      <c r="B13" s="88"/>
      <c r="C13" s="89"/>
      <c r="D13" s="88"/>
      <c r="E13" s="88"/>
      <c r="F13" s="88"/>
      <c r="G13" s="88"/>
      <c r="H13" s="88"/>
      <c r="I13" s="88"/>
      <c r="J13" s="88"/>
      <c r="K13" s="88"/>
    </row>
    <row r="14" spans="1:12" s="1" customFormat="1" x14ac:dyDescent="0.3">
      <c r="A14" s="3" t="s">
        <v>104</v>
      </c>
      <c r="B14" s="204" t="s">
        <v>96</v>
      </c>
      <c r="C14" s="3" t="s">
        <v>109</v>
      </c>
      <c r="D14" s="3">
        <v>2016</v>
      </c>
      <c r="E14" s="3">
        <v>2017</v>
      </c>
      <c r="F14" s="3">
        <v>2018</v>
      </c>
      <c r="G14" s="3">
        <v>2019</v>
      </c>
      <c r="H14" s="3">
        <v>2020</v>
      </c>
      <c r="I14" s="3">
        <v>2021</v>
      </c>
      <c r="J14" s="3">
        <v>2022</v>
      </c>
      <c r="K14" s="3">
        <v>2023</v>
      </c>
    </row>
    <row r="15" spans="1:12" ht="21.6" customHeight="1" x14ac:dyDescent="0.3">
      <c r="A15" s="361"/>
      <c r="B15" s="362"/>
      <c r="C15" s="95">
        <f>SUM(D15:K15)</f>
        <v>0</v>
      </c>
      <c r="D15" s="348"/>
      <c r="E15" s="348"/>
      <c r="F15" s="348"/>
      <c r="G15" s="348"/>
      <c r="H15" s="348"/>
      <c r="I15" s="348"/>
      <c r="J15" s="348"/>
      <c r="K15" s="348"/>
    </row>
    <row r="16" spans="1:12" ht="14.4" customHeight="1" x14ac:dyDescent="0.3">
      <c r="A16" s="356"/>
      <c r="B16" s="362"/>
      <c r="C16" s="95">
        <f>SUM(D16:K16)</f>
        <v>0</v>
      </c>
      <c r="D16" s="348"/>
      <c r="E16" s="348"/>
      <c r="F16" s="348"/>
      <c r="G16" s="348"/>
      <c r="H16" s="348"/>
      <c r="I16" s="348"/>
      <c r="J16" s="348"/>
      <c r="K16" s="348"/>
    </row>
    <row r="17" spans="1:11" ht="14.4" customHeight="1" x14ac:dyDescent="0.3">
      <c r="A17" s="361"/>
      <c r="B17" s="362"/>
      <c r="C17" s="95">
        <f>SUM(D17:K17)</f>
        <v>0</v>
      </c>
      <c r="D17" s="348"/>
      <c r="E17" s="348"/>
      <c r="F17" s="348"/>
      <c r="G17" s="348"/>
      <c r="H17" s="348"/>
      <c r="I17" s="348"/>
      <c r="J17" s="348"/>
      <c r="K17" s="348"/>
    </row>
    <row r="18" spans="1:11" ht="14.4" customHeight="1" x14ac:dyDescent="0.3">
      <c r="A18" s="356"/>
      <c r="B18" s="362"/>
      <c r="C18" s="95">
        <f t="shared" ref="C18:C49" si="3">SUM(D18:K18)</f>
        <v>0</v>
      </c>
      <c r="D18" s="348"/>
      <c r="E18" s="348"/>
      <c r="F18" s="348"/>
      <c r="G18" s="348"/>
      <c r="H18" s="348"/>
      <c r="I18" s="348"/>
      <c r="J18" s="348"/>
      <c r="K18" s="348"/>
    </row>
    <row r="19" spans="1:11" ht="14.4" customHeight="1" x14ac:dyDescent="0.3">
      <c r="A19" s="356"/>
      <c r="B19" s="362"/>
      <c r="C19" s="95">
        <f t="shared" si="3"/>
        <v>0</v>
      </c>
      <c r="D19" s="348"/>
      <c r="E19" s="348"/>
      <c r="F19" s="348"/>
      <c r="G19" s="348"/>
      <c r="H19" s="348"/>
      <c r="I19" s="348"/>
      <c r="J19" s="348"/>
      <c r="K19" s="348"/>
    </row>
    <row r="20" spans="1:11" x14ac:dyDescent="0.3">
      <c r="A20" s="356"/>
      <c r="B20" s="362"/>
      <c r="C20" s="95">
        <f t="shared" si="3"/>
        <v>0</v>
      </c>
      <c r="D20" s="348"/>
      <c r="E20" s="348"/>
      <c r="F20" s="348"/>
      <c r="G20" s="348"/>
      <c r="H20" s="348"/>
      <c r="I20" s="348"/>
      <c r="J20" s="348"/>
      <c r="K20" s="348"/>
    </row>
    <row r="21" spans="1:11" x14ac:dyDescent="0.3">
      <c r="A21" s="356"/>
      <c r="B21" s="362"/>
      <c r="C21" s="95">
        <f t="shared" si="3"/>
        <v>0</v>
      </c>
      <c r="D21" s="348"/>
      <c r="E21" s="348"/>
      <c r="F21" s="348"/>
      <c r="G21" s="348"/>
      <c r="H21" s="348"/>
      <c r="I21" s="348"/>
      <c r="J21" s="348"/>
      <c r="K21" s="348"/>
    </row>
    <row r="22" spans="1:11" x14ac:dyDescent="0.3">
      <c r="A22" s="356"/>
      <c r="B22" s="362"/>
      <c r="C22" s="95">
        <f t="shared" si="3"/>
        <v>0</v>
      </c>
      <c r="D22" s="348"/>
      <c r="E22" s="348"/>
      <c r="F22" s="348"/>
      <c r="G22" s="348"/>
      <c r="H22" s="348"/>
      <c r="I22" s="348"/>
      <c r="J22" s="348"/>
      <c r="K22" s="348"/>
    </row>
    <row r="23" spans="1:11" ht="14.4" customHeight="1" x14ac:dyDescent="0.3">
      <c r="A23" s="356"/>
      <c r="B23" s="362"/>
      <c r="C23" s="95">
        <f t="shared" si="3"/>
        <v>0</v>
      </c>
      <c r="D23" s="348"/>
      <c r="E23" s="348"/>
      <c r="F23" s="348"/>
      <c r="G23" s="348"/>
      <c r="H23" s="348"/>
      <c r="I23" s="348"/>
      <c r="J23" s="348"/>
      <c r="K23" s="348"/>
    </row>
    <row r="24" spans="1:11" x14ac:dyDescent="0.3">
      <c r="A24" s="346"/>
      <c r="B24" s="347"/>
      <c r="C24" s="95">
        <f t="shared" si="3"/>
        <v>0</v>
      </c>
      <c r="D24" s="348"/>
      <c r="E24" s="348"/>
      <c r="F24" s="348"/>
      <c r="G24" s="348"/>
      <c r="H24" s="348"/>
      <c r="I24" s="348"/>
      <c r="J24" s="348"/>
      <c r="K24" s="348"/>
    </row>
    <row r="25" spans="1:11" x14ac:dyDescent="0.3">
      <c r="A25" s="346"/>
      <c r="B25" s="347"/>
      <c r="C25" s="95">
        <f t="shared" si="3"/>
        <v>0</v>
      </c>
      <c r="D25" s="348"/>
      <c r="E25" s="348"/>
      <c r="F25" s="348"/>
      <c r="G25" s="348"/>
      <c r="H25" s="348"/>
      <c r="I25" s="348"/>
      <c r="J25" s="348"/>
      <c r="K25" s="348"/>
    </row>
    <row r="26" spans="1:11" x14ac:dyDescent="0.3">
      <c r="A26" s="346"/>
      <c r="B26" s="347"/>
      <c r="C26" s="95">
        <f t="shared" si="3"/>
        <v>0</v>
      </c>
      <c r="D26" s="348"/>
      <c r="E26" s="348"/>
      <c r="F26" s="348"/>
      <c r="G26" s="348"/>
      <c r="H26" s="348"/>
      <c r="I26" s="348"/>
      <c r="J26" s="348"/>
      <c r="K26" s="348"/>
    </row>
    <row r="27" spans="1:11" x14ac:dyDescent="0.3">
      <c r="A27" s="298"/>
      <c r="B27" s="278"/>
      <c r="C27" s="95">
        <f t="shared" si="3"/>
        <v>0</v>
      </c>
      <c r="D27" s="299"/>
      <c r="E27" s="299"/>
      <c r="F27" s="299"/>
      <c r="G27" s="299"/>
      <c r="H27" s="299"/>
      <c r="I27" s="299"/>
      <c r="J27" s="299"/>
      <c r="K27" s="299"/>
    </row>
    <row r="28" spans="1:11" x14ac:dyDescent="0.3">
      <c r="A28" s="298"/>
      <c r="B28" s="278"/>
      <c r="C28" s="95">
        <f t="shared" si="3"/>
        <v>0</v>
      </c>
      <c r="D28" s="299"/>
      <c r="E28" s="299"/>
      <c r="F28" s="299"/>
      <c r="G28" s="299"/>
      <c r="H28" s="299"/>
      <c r="I28" s="299"/>
      <c r="J28" s="299"/>
      <c r="K28" s="299"/>
    </row>
    <row r="29" spans="1:11" x14ac:dyDescent="0.3">
      <c r="A29" s="298"/>
      <c r="B29" s="278"/>
      <c r="C29" s="95">
        <f t="shared" si="3"/>
        <v>0</v>
      </c>
      <c r="D29" s="299"/>
      <c r="E29" s="299"/>
      <c r="F29" s="299"/>
      <c r="G29" s="299"/>
      <c r="H29" s="299"/>
      <c r="I29" s="299"/>
      <c r="J29" s="299"/>
      <c r="K29" s="299"/>
    </row>
    <row r="30" spans="1:11" x14ac:dyDescent="0.3">
      <c r="A30" s="298"/>
      <c r="B30" s="278"/>
      <c r="C30" s="95">
        <f t="shared" si="3"/>
        <v>0</v>
      </c>
      <c r="D30" s="299"/>
      <c r="E30" s="299"/>
      <c r="F30" s="299"/>
      <c r="G30" s="299"/>
      <c r="H30" s="299"/>
      <c r="I30" s="299"/>
      <c r="J30" s="299"/>
      <c r="K30" s="299"/>
    </row>
    <row r="31" spans="1:11" x14ac:dyDescent="0.3">
      <c r="A31" s="298"/>
      <c r="B31" s="305"/>
      <c r="C31" s="95">
        <f t="shared" si="3"/>
        <v>0</v>
      </c>
      <c r="D31" s="299"/>
      <c r="E31" s="299"/>
      <c r="F31" s="299"/>
      <c r="G31" s="299"/>
      <c r="H31" s="299"/>
      <c r="I31" s="299"/>
      <c r="J31" s="299"/>
      <c r="K31" s="299"/>
    </row>
    <row r="32" spans="1:11" x14ac:dyDescent="0.3">
      <c r="A32" s="298"/>
      <c r="B32" s="305"/>
      <c r="C32" s="95">
        <f t="shared" si="3"/>
        <v>0</v>
      </c>
      <c r="D32" s="306"/>
      <c r="E32" s="299"/>
      <c r="F32" s="299"/>
      <c r="G32" s="299"/>
      <c r="H32" s="299"/>
      <c r="I32" s="299"/>
      <c r="J32" s="299"/>
      <c r="K32" s="299"/>
    </row>
    <row r="33" spans="1:11" x14ac:dyDescent="0.3">
      <c r="A33" s="298"/>
      <c r="B33" s="305"/>
      <c r="C33" s="95">
        <f t="shared" si="3"/>
        <v>0</v>
      </c>
      <c r="D33" s="306"/>
      <c r="E33" s="299"/>
      <c r="F33" s="299"/>
      <c r="G33" s="299"/>
      <c r="H33" s="299"/>
      <c r="I33" s="299"/>
      <c r="J33" s="299"/>
      <c r="K33" s="299"/>
    </row>
    <row r="34" spans="1:11" x14ac:dyDescent="0.3">
      <c r="A34" s="298"/>
      <c r="B34" s="305"/>
      <c r="C34" s="95">
        <f t="shared" si="3"/>
        <v>0</v>
      </c>
      <c r="D34" s="299"/>
      <c r="E34" s="299"/>
      <c r="F34" s="299"/>
      <c r="G34" s="299"/>
      <c r="H34" s="299"/>
      <c r="I34" s="299"/>
      <c r="J34" s="299"/>
      <c r="K34" s="299"/>
    </row>
    <row r="35" spans="1:11" x14ac:dyDescent="0.3">
      <c r="A35" s="298"/>
      <c r="B35" s="305"/>
      <c r="C35" s="95">
        <f t="shared" si="3"/>
        <v>0</v>
      </c>
      <c r="D35" s="306"/>
      <c r="E35" s="299"/>
      <c r="F35" s="299"/>
      <c r="G35" s="299"/>
      <c r="H35" s="299"/>
      <c r="I35" s="299"/>
      <c r="J35" s="299"/>
      <c r="K35" s="299"/>
    </row>
    <row r="36" spans="1:11" x14ac:dyDescent="0.3">
      <c r="A36" s="298"/>
      <c r="B36" s="305"/>
      <c r="C36" s="95">
        <f t="shared" si="3"/>
        <v>0</v>
      </c>
      <c r="D36" s="299"/>
      <c r="E36" s="299"/>
      <c r="F36" s="299"/>
      <c r="G36" s="299"/>
      <c r="H36" s="299"/>
      <c r="I36" s="299"/>
      <c r="J36" s="299"/>
      <c r="K36" s="299"/>
    </row>
    <row r="37" spans="1:11" x14ac:dyDescent="0.3">
      <c r="A37" s="298"/>
      <c r="B37" s="305"/>
      <c r="C37" s="95">
        <f t="shared" si="3"/>
        <v>0</v>
      </c>
      <c r="D37" s="306"/>
      <c r="E37" s="299"/>
      <c r="F37" s="299"/>
      <c r="G37" s="299"/>
      <c r="H37" s="299"/>
      <c r="I37" s="299"/>
      <c r="J37" s="299"/>
      <c r="K37" s="299"/>
    </row>
    <row r="38" spans="1:11" x14ac:dyDescent="0.3">
      <c r="A38" s="298"/>
      <c r="B38" s="305"/>
      <c r="C38" s="95">
        <f t="shared" si="3"/>
        <v>0</v>
      </c>
      <c r="D38" s="299"/>
      <c r="E38" s="299"/>
      <c r="F38" s="299"/>
      <c r="G38" s="299"/>
      <c r="H38" s="299"/>
      <c r="I38" s="299"/>
      <c r="J38" s="299"/>
      <c r="K38" s="299"/>
    </row>
    <row r="39" spans="1:11" x14ac:dyDescent="0.3">
      <c r="A39" s="298"/>
      <c r="B39" s="305"/>
      <c r="C39" s="95">
        <f t="shared" si="3"/>
        <v>0</v>
      </c>
      <c r="D39" s="306"/>
      <c r="E39" s="299"/>
      <c r="F39" s="299"/>
      <c r="G39" s="299"/>
      <c r="H39" s="299"/>
      <c r="I39" s="299"/>
      <c r="J39" s="299"/>
      <c r="K39" s="299"/>
    </row>
    <row r="40" spans="1:11" x14ac:dyDescent="0.3">
      <c r="A40" s="298"/>
      <c r="B40" s="305"/>
      <c r="C40" s="95">
        <f t="shared" si="3"/>
        <v>0</v>
      </c>
      <c r="D40" s="299"/>
      <c r="E40" s="299"/>
      <c r="F40" s="299"/>
      <c r="G40" s="299"/>
      <c r="H40" s="299"/>
      <c r="I40" s="299"/>
      <c r="J40" s="299"/>
      <c r="K40" s="299"/>
    </row>
    <row r="41" spans="1:11" x14ac:dyDescent="0.3">
      <c r="A41" s="298"/>
      <c r="B41" s="305"/>
      <c r="C41" s="95">
        <f t="shared" si="3"/>
        <v>0</v>
      </c>
      <c r="D41" s="306"/>
      <c r="E41" s="299"/>
      <c r="F41" s="299"/>
      <c r="G41" s="299"/>
      <c r="H41" s="299"/>
      <c r="I41" s="299"/>
      <c r="J41" s="299"/>
      <c r="K41" s="299"/>
    </row>
    <row r="42" spans="1:11" x14ac:dyDescent="0.3">
      <c r="A42" s="298"/>
      <c r="B42" s="305"/>
      <c r="C42" s="95">
        <f t="shared" si="3"/>
        <v>0</v>
      </c>
      <c r="D42" s="306"/>
      <c r="E42" s="299"/>
      <c r="F42" s="299"/>
      <c r="G42" s="299"/>
      <c r="H42" s="299"/>
      <c r="I42" s="299"/>
      <c r="J42" s="299"/>
      <c r="K42" s="299"/>
    </row>
    <row r="43" spans="1:11" x14ac:dyDescent="0.3">
      <c r="A43" s="298"/>
      <c r="B43" s="305"/>
      <c r="C43" s="95">
        <f t="shared" si="3"/>
        <v>0</v>
      </c>
      <c r="D43" s="299"/>
      <c r="E43" s="299"/>
      <c r="F43" s="299"/>
      <c r="G43" s="299"/>
      <c r="H43" s="299"/>
      <c r="I43" s="299"/>
      <c r="J43" s="299"/>
      <c r="K43" s="299"/>
    </row>
    <row r="44" spans="1:11" x14ac:dyDescent="0.3">
      <c r="A44" s="298"/>
      <c r="B44" s="305"/>
      <c r="C44" s="95">
        <f t="shared" si="3"/>
        <v>0</v>
      </c>
      <c r="D44" s="306"/>
      <c r="E44" s="299"/>
      <c r="F44" s="299"/>
      <c r="G44" s="299"/>
      <c r="H44" s="299"/>
      <c r="I44" s="299"/>
      <c r="J44" s="299"/>
      <c r="K44" s="299"/>
    </row>
    <row r="45" spans="1:11" x14ac:dyDescent="0.3">
      <c r="A45" s="298"/>
      <c r="B45" s="305"/>
      <c r="C45" s="95">
        <f t="shared" si="3"/>
        <v>0</v>
      </c>
      <c r="D45" s="299"/>
      <c r="E45" s="299"/>
      <c r="F45" s="299"/>
      <c r="G45" s="299"/>
      <c r="H45" s="299"/>
      <c r="I45" s="299"/>
      <c r="J45" s="299"/>
      <c r="K45" s="299"/>
    </row>
    <row r="46" spans="1:11" x14ac:dyDescent="0.3">
      <c r="A46" s="298"/>
      <c r="B46" s="305"/>
      <c r="C46" s="95">
        <f t="shared" si="3"/>
        <v>0</v>
      </c>
      <c r="D46" s="306"/>
      <c r="E46" s="299"/>
      <c r="F46" s="299"/>
      <c r="G46" s="299"/>
      <c r="H46" s="299"/>
      <c r="I46" s="299"/>
      <c r="J46" s="299"/>
      <c r="K46" s="299"/>
    </row>
    <row r="47" spans="1:11" x14ac:dyDescent="0.3">
      <c r="A47" s="298"/>
      <c r="B47" s="305"/>
      <c r="C47" s="95">
        <f t="shared" si="3"/>
        <v>0</v>
      </c>
      <c r="D47" s="299"/>
      <c r="E47" s="299"/>
      <c r="F47" s="299"/>
      <c r="G47" s="299"/>
      <c r="H47" s="299"/>
      <c r="I47" s="299"/>
      <c r="J47" s="299"/>
      <c r="K47" s="299"/>
    </row>
    <row r="48" spans="1:11" x14ac:dyDescent="0.3">
      <c r="A48" s="298"/>
      <c r="B48" s="305"/>
      <c r="C48" s="95">
        <f t="shared" si="3"/>
        <v>0</v>
      </c>
      <c r="D48" s="306"/>
      <c r="E48" s="299"/>
      <c r="F48" s="299"/>
      <c r="G48" s="299"/>
      <c r="H48" s="299"/>
      <c r="I48" s="299"/>
      <c r="J48" s="299"/>
      <c r="K48" s="299"/>
    </row>
    <row r="49" spans="1:11" x14ac:dyDescent="0.3">
      <c r="A49" s="298"/>
      <c r="B49" s="305"/>
      <c r="C49" s="95">
        <f t="shared" si="3"/>
        <v>0</v>
      </c>
      <c r="D49" s="299"/>
      <c r="E49" s="299"/>
      <c r="F49" s="299"/>
      <c r="G49" s="299"/>
      <c r="H49" s="299"/>
      <c r="I49" s="299"/>
      <c r="J49" s="299"/>
      <c r="K49" s="299"/>
    </row>
    <row r="50" spans="1:11" x14ac:dyDescent="0.3">
      <c r="A50" s="88"/>
      <c r="B50" s="88"/>
      <c r="C50" s="89"/>
      <c r="D50" s="88"/>
      <c r="E50" s="88"/>
      <c r="F50" s="88"/>
      <c r="G50" s="88"/>
      <c r="H50" s="88"/>
      <c r="I50" s="88"/>
      <c r="J50" s="88"/>
      <c r="K50" s="88"/>
    </row>
    <row r="51" spans="1:11" x14ac:dyDescent="0.3">
      <c r="A51" s="116" t="s">
        <v>469</v>
      </c>
      <c r="B51" s="88"/>
      <c r="C51" s="89"/>
      <c r="D51" s="88"/>
      <c r="E51" s="88"/>
      <c r="F51" s="88"/>
      <c r="G51" s="88"/>
      <c r="H51" s="88"/>
      <c r="I51" s="88"/>
      <c r="J51" s="88"/>
      <c r="K51" s="88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27" priority="1" operator="containsText" text="bilanci">
      <formula>NOT(ISERROR(SEARCH("bilanci",B5)))</formula>
    </cfRule>
    <cfRule type="cellIs" dxfId="26" priority="2" operator="equal">
      <formula>"OK"</formula>
    </cfRule>
  </conditionalFormatting>
  <dataValidations count="3">
    <dataValidation type="list" allowBlank="1" showInputMessage="1" showErrorMessage="1" sqref="A15:A49">
      <formula1>Potřeby_I_N</formula1>
    </dataValidation>
    <dataValidation type="list" allowBlank="1" showInputMessage="1" showErrorMessage="1" sqref="B15:B52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1"/>
  <sheetViews>
    <sheetView showGridLines="0" zoomScaleNormal="100" workbookViewId="0">
      <selection activeCell="D15" sqref="D15:K26"/>
    </sheetView>
  </sheetViews>
  <sheetFormatPr defaultColWidth="8.88671875" defaultRowHeight="14.4" x14ac:dyDescent="0.3"/>
  <cols>
    <col min="1" max="1" width="8.33203125" style="216" customWidth="1"/>
    <col min="2" max="2" width="34.109375" style="216" customWidth="1"/>
    <col min="3" max="3" width="16.109375" style="218" customWidth="1"/>
    <col min="4" max="11" width="16.109375" style="216" customWidth="1"/>
    <col min="12" max="16384" width="8.88671875" style="216"/>
  </cols>
  <sheetData>
    <row r="1" spans="1:13" ht="23.4" x14ac:dyDescent="0.45">
      <c r="A1" s="222" t="s">
        <v>465</v>
      </c>
      <c r="B1" s="223"/>
      <c r="C1" s="225"/>
      <c r="D1" s="203"/>
      <c r="E1" s="223"/>
      <c r="F1" s="223"/>
      <c r="G1" s="223"/>
      <c r="H1" s="223"/>
      <c r="I1" s="223"/>
      <c r="J1" s="223"/>
      <c r="K1" s="223"/>
    </row>
    <row r="2" spans="1:13" ht="18" x14ac:dyDescent="0.35">
      <c r="A2" s="223" t="s">
        <v>95</v>
      </c>
      <c r="B2" s="223"/>
      <c r="C2" s="224">
        <f>'Rekapitulace 1'!B1</f>
        <v>0</v>
      </c>
      <c r="D2" s="223"/>
      <c r="E2" s="223"/>
      <c r="F2" s="223"/>
      <c r="G2" s="223"/>
      <c r="H2" s="223"/>
      <c r="I2" s="223"/>
      <c r="J2" s="223"/>
      <c r="K2" s="223"/>
    </row>
    <row r="3" spans="1:13" ht="18" x14ac:dyDescent="0.35">
      <c r="A3" s="223" t="s">
        <v>0</v>
      </c>
      <c r="B3" s="223"/>
      <c r="C3" s="224">
        <f>'Rekapitulace 1'!B2</f>
        <v>0</v>
      </c>
      <c r="D3" s="223"/>
      <c r="E3" s="223"/>
      <c r="F3" s="223"/>
      <c r="G3" s="223"/>
      <c r="H3" s="223"/>
      <c r="I3" s="223"/>
      <c r="J3" s="223"/>
      <c r="K3" s="223"/>
    </row>
    <row r="4" spans="1:13" ht="27.6" customHeight="1" x14ac:dyDescent="0.3">
      <c r="A4" s="223"/>
      <c r="B4" s="226" t="s">
        <v>189</v>
      </c>
      <c r="C4" s="221" t="s">
        <v>109</v>
      </c>
      <c r="D4" s="221">
        <v>2016</v>
      </c>
      <c r="E4" s="221">
        <v>2017</v>
      </c>
      <c r="F4" s="221">
        <v>2018</v>
      </c>
      <c r="G4" s="221">
        <v>2019</v>
      </c>
      <c r="H4" s="221">
        <v>2020</v>
      </c>
      <c r="I4" s="221">
        <v>2021</v>
      </c>
      <c r="J4" s="221">
        <v>2022</v>
      </c>
      <c r="K4" s="221">
        <v>2023</v>
      </c>
    </row>
    <row r="5" spans="1:13" ht="15.6" x14ac:dyDescent="0.3">
      <c r="A5" s="223"/>
      <c r="B5" s="229" t="str">
        <f>IF(B7=C12,"OK","opravte bilanci")</f>
        <v>OK</v>
      </c>
      <c r="C5" s="208">
        <f>SUM(D5:K5)</f>
        <v>0</v>
      </c>
      <c r="D5" s="208">
        <f>'Zdroje Změna'!G20</f>
        <v>0</v>
      </c>
      <c r="E5" s="208">
        <f>'Zdroje Změna'!H20</f>
        <v>0</v>
      </c>
      <c r="F5" s="208">
        <f>'Zdroje Změna'!I20</f>
        <v>0</v>
      </c>
      <c r="G5" s="208">
        <f>'Zdroje Změna'!J20</f>
        <v>0</v>
      </c>
      <c r="H5" s="208">
        <f>'Zdroje Změna'!K20</f>
        <v>0</v>
      </c>
      <c r="I5" s="208">
        <f>'Zdroje Změna'!L20</f>
        <v>0</v>
      </c>
      <c r="J5" s="208">
        <f>'Zdroje Změna'!M20</f>
        <v>0</v>
      </c>
      <c r="K5" s="208">
        <f>'Zdroje Změna'!N20</f>
        <v>0</v>
      </c>
      <c r="L5" s="246" t="s">
        <v>473</v>
      </c>
      <c r="M5" s="260"/>
    </row>
    <row r="6" spans="1:13" x14ac:dyDescent="0.3">
      <c r="A6" s="223"/>
      <c r="B6" s="223"/>
      <c r="C6" s="208">
        <f>SUM(D6:K6)</f>
        <v>0</v>
      </c>
      <c r="D6" s="208">
        <f>'Smlouvy, zakázky a jiné potřeby'!P12</f>
        <v>0</v>
      </c>
      <c r="E6" s="208">
        <f>'Smlouvy, zakázky a jiné potřeby'!Q12</f>
        <v>0</v>
      </c>
      <c r="F6" s="208">
        <f>'Smlouvy, zakázky a jiné potřeby'!R12</f>
        <v>0</v>
      </c>
      <c r="G6" s="208">
        <f>'Smlouvy, zakázky a jiné potřeby'!S12</f>
        <v>0</v>
      </c>
      <c r="H6" s="208">
        <f>'Smlouvy, zakázky a jiné potřeby'!T12</f>
        <v>0</v>
      </c>
      <c r="I6" s="208">
        <f>'Smlouvy, zakázky a jiné potřeby'!U12</f>
        <v>0</v>
      </c>
      <c r="J6" s="208">
        <f>'Smlouvy, zakázky a jiné potřeby'!V12</f>
        <v>0</v>
      </c>
      <c r="K6" s="208">
        <f>'Smlouvy, zakázky a jiné potřeby'!W12</f>
        <v>0</v>
      </c>
      <c r="L6" s="246" t="s">
        <v>456</v>
      </c>
      <c r="M6" s="260"/>
    </row>
    <row r="7" spans="1:13" ht="15.6" x14ac:dyDescent="0.3">
      <c r="A7" s="223"/>
      <c r="B7" s="228">
        <f>'Rekapitulace 1'!D10</f>
        <v>0</v>
      </c>
      <c r="C7" s="230"/>
      <c r="D7" s="223"/>
      <c r="E7" s="223"/>
      <c r="F7" s="227"/>
      <c r="G7" s="227"/>
      <c r="H7" s="223"/>
      <c r="I7" s="223"/>
      <c r="J7" s="223"/>
      <c r="K7" s="223"/>
    </row>
    <row r="8" spans="1:13" x14ac:dyDescent="0.3">
      <c r="A8" s="223"/>
      <c r="B8" s="223"/>
      <c r="C8" s="225"/>
      <c r="D8" s="223"/>
      <c r="E8" s="223"/>
      <c r="F8" s="223"/>
      <c r="G8" s="223"/>
      <c r="H8" s="223"/>
      <c r="I8" s="223"/>
      <c r="J8" s="223"/>
      <c r="K8" s="223"/>
    </row>
    <row r="9" spans="1:13" x14ac:dyDescent="0.3">
      <c r="A9" s="223"/>
      <c r="B9" s="259"/>
      <c r="C9" s="219" t="s">
        <v>109</v>
      </c>
      <c r="D9" s="219">
        <v>2016</v>
      </c>
      <c r="E9" s="219">
        <v>2017</v>
      </c>
      <c r="F9" s="219">
        <v>2018</v>
      </c>
      <c r="G9" s="219">
        <v>2019</v>
      </c>
      <c r="H9" s="219">
        <v>2020</v>
      </c>
      <c r="I9" s="219">
        <v>2021</v>
      </c>
      <c r="J9" s="219">
        <v>2022</v>
      </c>
      <c r="K9" s="219">
        <v>2023</v>
      </c>
    </row>
    <row r="10" spans="1:13" x14ac:dyDescent="0.3">
      <c r="A10" s="223"/>
      <c r="B10" s="232" t="s">
        <v>107</v>
      </c>
      <c r="C10" s="231">
        <f>SUM(D10:K10)</f>
        <v>0</v>
      </c>
      <c r="D10" s="233">
        <f t="shared" ref="D10:K10" si="0">SUMIF($A$15:$A$49,"I",D$15:D$49)</f>
        <v>0</v>
      </c>
      <c r="E10" s="250">
        <f t="shared" si="0"/>
        <v>0</v>
      </c>
      <c r="F10" s="250">
        <f t="shared" si="0"/>
        <v>0</v>
      </c>
      <c r="G10" s="250">
        <f t="shared" si="0"/>
        <v>0</v>
      </c>
      <c r="H10" s="250">
        <f t="shared" si="0"/>
        <v>0</v>
      </c>
      <c r="I10" s="250">
        <f t="shared" si="0"/>
        <v>0</v>
      </c>
      <c r="J10" s="250">
        <f t="shared" si="0"/>
        <v>0</v>
      </c>
      <c r="K10" s="250">
        <f t="shared" si="0"/>
        <v>0</v>
      </c>
    </row>
    <row r="11" spans="1:13" x14ac:dyDescent="0.3">
      <c r="A11" s="223"/>
      <c r="B11" s="232" t="s">
        <v>108</v>
      </c>
      <c r="C11" s="231">
        <f>SUM(D11:K11)</f>
        <v>0</v>
      </c>
      <c r="D11" s="233">
        <f t="shared" ref="D11:K11" si="1">SUMIF($A$15:$A$49,"N",D$15:D$49)</f>
        <v>0</v>
      </c>
      <c r="E11" s="250">
        <f t="shared" si="1"/>
        <v>0</v>
      </c>
      <c r="F11" s="250">
        <f t="shared" si="1"/>
        <v>0</v>
      </c>
      <c r="G11" s="250">
        <f t="shared" si="1"/>
        <v>0</v>
      </c>
      <c r="H11" s="250">
        <f t="shared" si="1"/>
        <v>0</v>
      </c>
      <c r="I11" s="250">
        <f t="shared" si="1"/>
        <v>0</v>
      </c>
      <c r="J11" s="250">
        <f t="shared" si="1"/>
        <v>0</v>
      </c>
      <c r="K11" s="250">
        <f t="shared" si="1"/>
        <v>0</v>
      </c>
    </row>
    <row r="12" spans="1:13" x14ac:dyDescent="0.3">
      <c r="A12" s="223"/>
      <c r="B12" s="231" t="s">
        <v>109</v>
      </c>
      <c r="C12" s="231">
        <f>SUM(D12:K12)</f>
        <v>0</v>
      </c>
      <c r="D12" s="234">
        <f>SUM(D10:D11)</f>
        <v>0</v>
      </c>
      <c r="E12" s="234">
        <f t="shared" ref="E12:K12" si="2">SUM(E10:E11)</f>
        <v>0</v>
      </c>
      <c r="F12" s="234">
        <f t="shared" si="2"/>
        <v>0</v>
      </c>
      <c r="G12" s="234">
        <f t="shared" si="2"/>
        <v>0</v>
      </c>
      <c r="H12" s="234">
        <f t="shared" si="2"/>
        <v>0</v>
      </c>
      <c r="I12" s="234">
        <f t="shared" si="2"/>
        <v>0</v>
      </c>
      <c r="J12" s="234">
        <f t="shared" si="2"/>
        <v>0</v>
      </c>
      <c r="K12" s="234">
        <f t="shared" si="2"/>
        <v>0</v>
      </c>
    </row>
    <row r="13" spans="1:13" x14ac:dyDescent="0.3">
      <c r="A13" s="223"/>
      <c r="B13" s="223"/>
      <c r="C13" s="225"/>
      <c r="D13" s="223"/>
      <c r="E13" s="223"/>
      <c r="F13" s="223"/>
      <c r="G13" s="223"/>
      <c r="H13" s="223"/>
      <c r="I13" s="223"/>
      <c r="J13" s="223"/>
      <c r="K13" s="223"/>
    </row>
    <row r="14" spans="1:13" s="217" customFormat="1" x14ac:dyDescent="0.3">
      <c r="A14" s="219" t="s">
        <v>104</v>
      </c>
      <c r="B14" s="204" t="s">
        <v>96</v>
      </c>
      <c r="C14" s="219" t="s">
        <v>109</v>
      </c>
      <c r="D14" s="219">
        <v>2016</v>
      </c>
      <c r="E14" s="219">
        <v>2017</v>
      </c>
      <c r="F14" s="219">
        <v>2018</v>
      </c>
      <c r="G14" s="219">
        <v>2019</v>
      </c>
      <c r="H14" s="219">
        <v>2020</v>
      </c>
      <c r="I14" s="219">
        <v>2021</v>
      </c>
      <c r="J14" s="219">
        <v>2022</v>
      </c>
      <c r="K14" s="219">
        <v>2023</v>
      </c>
    </row>
    <row r="15" spans="1:13" ht="21.6" customHeight="1" x14ac:dyDescent="0.3">
      <c r="A15" s="361"/>
      <c r="B15" s="362"/>
      <c r="C15" s="231">
        <f>SUM(D15:K15)</f>
        <v>0</v>
      </c>
      <c r="D15" s="357"/>
      <c r="E15" s="357"/>
      <c r="F15" s="357"/>
      <c r="G15" s="357"/>
      <c r="H15" s="357"/>
      <c r="I15" s="357"/>
      <c r="J15" s="357"/>
      <c r="K15" s="357"/>
    </row>
    <row r="16" spans="1:13" ht="14.4" customHeight="1" x14ac:dyDescent="0.3">
      <c r="A16" s="361"/>
      <c r="B16" s="362"/>
      <c r="C16" s="231">
        <f>SUM(D16:K16)</f>
        <v>0</v>
      </c>
      <c r="D16" s="357"/>
      <c r="E16" s="357"/>
      <c r="F16" s="357"/>
      <c r="G16" s="357"/>
      <c r="H16" s="357"/>
      <c r="I16" s="357"/>
      <c r="J16" s="357"/>
      <c r="K16" s="357"/>
    </row>
    <row r="17" spans="1:11" ht="14.4" customHeight="1" x14ac:dyDescent="0.3">
      <c r="A17" s="361"/>
      <c r="B17" s="362"/>
      <c r="C17" s="231">
        <f>SUM(D17:K17)</f>
        <v>0</v>
      </c>
      <c r="D17" s="357"/>
      <c r="E17" s="357"/>
      <c r="F17" s="357"/>
      <c r="G17" s="357"/>
      <c r="H17" s="357"/>
      <c r="I17" s="357"/>
      <c r="J17" s="357"/>
      <c r="K17" s="357"/>
    </row>
    <row r="18" spans="1:11" ht="14.4" customHeight="1" x14ac:dyDescent="0.3">
      <c r="A18" s="356"/>
      <c r="B18" s="362"/>
      <c r="C18" s="231">
        <f t="shared" ref="C18:C49" si="3">SUM(D18:K18)</f>
        <v>0</v>
      </c>
      <c r="D18" s="357"/>
      <c r="E18" s="357"/>
      <c r="F18" s="357"/>
      <c r="G18" s="357"/>
      <c r="H18" s="357"/>
      <c r="I18" s="357"/>
      <c r="J18" s="357"/>
      <c r="K18" s="357"/>
    </row>
    <row r="19" spans="1:11" ht="14.4" customHeight="1" x14ac:dyDescent="0.3">
      <c r="A19" s="356"/>
      <c r="B19" s="362"/>
      <c r="C19" s="231">
        <f t="shared" si="3"/>
        <v>0</v>
      </c>
      <c r="D19" s="357"/>
      <c r="E19" s="357"/>
      <c r="F19" s="357"/>
      <c r="G19" s="357"/>
      <c r="H19" s="357"/>
      <c r="I19" s="357"/>
      <c r="J19" s="357"/>
      <c r="K19" s="357"/>
    </row>
    <row r="20" spans="1:11" x14ac:dyDescent="0.3">
      <c r="A20" s="356"/>
      <c r="B20" s="362"/>
      <c r="C20" s="231">
        <f t="shared" si="3"/>
        <v>0</v>
      </c>
      <c r="D20" s="357"/>
      <c r="E20" s="357"/>
      <c r="F20" s="357"/>
      <c r="G20" s="357"/>
      <c r="H20" s="357"/>
      <c r="I20" s="357"/>
      <c r="J20" s="357"/>
      <c r="K20" s="357"/>
    </row>
    <row r="21" spans="1:11" x14ac:dyDescent="0.3">
      <c r="A21" s="356"/>
      <c r="B21" s="362"/>
      <c r="C21" s="231">
        <f t="shared" si="3"/>
        <v>0</v>
      </c>
      <c r="D21" s="357"/>
      <c r="E21" s="357"/>
      <c r="F21" s="357"/>
      <c r="G21" s="357"/>
      <c r="H21" s="357"/>
      <c r="I21" s="357"/>
      <c r="J21" s="357"/>
      <c r="K21" s="357"/>
    </row>
    <row r="22" spans="1:11" x14ac:dyDescent="0.3">
      <c r="A22" s="356"/>
      <c r="B22" s="362"/>
      <c r="C22" s="231">
        <f t="shared" si="3"/>
        <v>0</v>
      </c>
      <c r="D22" s="357"/>
      <c r="E22" s="357"/>
      <c r="F22" s="357"/>
      <c r="G22" s="357"/>
      <c r="H22" s="357"/>
      <c r="I22" s="357"/>
      <c r="J22" s="357"/>
      <c r="K22" s="357"/>
    </row>
    <row r="23" spans="1:11" ht="14.4" customHeight="1" x14ac:dyDescent="0.3">
      <c r="A23" s="356"/>
      <c r="B23" s="362"/>
      <c r="C23" s="231">
        <f t="shared" si="3"/>
        <v>0</v>
      </c>
      <c r="D23" s="357"/>
      <c r="E23" s="357"/>
      <c r="F23" s="357"/>
      <c r="G23" s="357"/>
      <c r="H23" s="357"/>
      <c r="I23" s="357"/>
      <c r="J23" s="357"/>
      <c r="K23" s="357"/>
    </row>
    <row r="24" spans="1:11" x14ac:dyDescent="0.3">
      <c r="A24" s="341"/>
      <c r="B24" s="343"/>
      <c r="C24" s="231">
        <f t="shared" si="3"/>
        <v>0</v>
      </c>
      <c r="D24" s="342"/>
      <c r="E24" s="342"/>
      <c r="F24" s="342"/>
      <c r="G24" s="342"/>
      <c r="H24" s="342"/>
      <c r="I24" s="342"/>
      <c r="J24" s="342"/>
      <c r="K24" s="342"/>
    </row>
    <row r="25" spans="1:11" x14ac:dyDescent="0.3">
      <c r="A25" s="312"/>
      <c r="B25" s="313"/>
      <c r="C25" s="231">
        <f t="shared" si="3"/>
        <v>0</v>
      </c>
      <c r="D25" s="314"/>
      <c r="E25" s="314"/>
      <c r="F25" s="314"/>
      <c r="G25" s="314"/>
      <c r="H25" s="314"/>
      <c r="I25" s="314"/>
      <c r="J25" s="314"/>
      <c r="K25" s="314"/>
    </row>
    <row r="26" spans="1:11" x14ac:dyDescent="0.3">
      <c r="A26" s="312"/>
      <c r="B26" s="313"/>
      <c r="C26" s="231">
        <f t="shared" si="3"/>
        <v>0</v>
      </c>
      <c r="D26" s="314"/>
      <c r="E26" s="314"/>
      <c r="F26" s="314"/>
      <c r="G26" s="314"/>
      <c r="H26" s="314"/>
      <c r="I26" s="314"/>
      <c r="J26" s="314"/>
      <c r="K26" s="314"/>
    </row>
    <row r="27" spans="1:11" ht="15" x14ac:dyDescent="0.25">
      <c r="A27" s="307"/>
      <c r="B27" s="308"/>
      <c r="C27" s="231">
        <f t="shared" si="3"/>
        <v>0</v>
      </c>
      <c r="D27" s="309"/>
      <c r="E27" s="309"/>
      <c r="F27" s="309"/>
      <c r="G27" s="309"/>
      <c r="H27" s="309"/>
      <c r="I27" s="309"/>
      <c r="J27" s="309"/>
      <c r="K27" s="309"/>
    </row>
    <row r="28" spans="1:11" ht="15" x14ac:dyDescent="0.25">
      <c r="A28" s="307"/>
      <c r="B28" s="308"/>
      <c r="C28" s="231">
        <f t="shared" si="3"/>
        <v>0</v>
      </c>
      <c r="D28" s="309"/>
      <c r="E28" s="309"/>
      <c r="F28" s="309"/>
      <c r="G28" s="309"/>
      <c r="H28" s="309"/>
      <c r="I28" s="309"/>
      <c r="J28" s="309"/>
      <c r="K28" s="309"/>
    </row>
    <row r="29" spans="1:11" x14ac:dyDescent="0.3">
      <c r="A29" s="307"/>
      <c r="B29" s="308"/>
      <c r="C29" s="231">
        <f t="shared" si="3"/>
        <v>0</v>
      </c>
      <c r="D29" s="309"/>
      <c r="E29" s="309"/>
      <c r="F29" s="309"/>
      <c r="G29" s="309"/>
      <c r="H29" s="309"/>
      <c r="I29" s="309"/>
      <c r="J29" s="309"/>
      <c r="K29" s="309"/>
    </row>
    <row r="30" spans="1:11" x14ac:dyDescent="0.3">
      <c r="A30" s="298"/>
      <c r="B30" s="278"/>
      <c r="C30" s="231">
        <f t="shared" si="3"/>
        <v>0</v>
      </c>
      <c r="D30" s="299"/>
      <c r="E30" s="299"/>
      <c r="F30" s="299"/>
      <c r="G30" s="299"/>
      <c r="H30" s="299"/>
      <c r="I30" s="299"/>
      <c r="J30" s="299"/>
      <c r="K30" s="299"/>
    </row>
    <row r="31" spans="1:11" x14ac:dyDescent="0.3">
      <c r="A31" s="298"/>
      <c r="B31" s="305"/>
      <c r="C31" s="231">
        <f t="shared" si="3"/>
        <v>0</v>
      </c>
      <c r="D31" s="299"/>
      <c r="E31" s="299"/>
      <c r="F31" s="299"/>
      <c r="G31" s="299"/>
      <c r="H31" s="299"/>
      <c r="I31" s="299"/>
      <c r="J31" s="299"/>
      <c r="K31" s="299"/>
    </row>
    <row r="32" spans="1:11" x14ac:dyDescent="0.3">
      <c r="A32" s="298"/>
      <c r="B32" s="305"/>
      <c r="C32" s="231">
        <f t="shared" si="3"/>
        <v>0</v>
      </c>
      <c r="D32" s="306"/>
      <c r="E32" s="299"/>
      <c r="F32" s="299"/>
      <c r="G32" s="299"/>
      <c r="H32" s="299"/>
      <c r="I32" s="299"/>
      <c r="J32" s="299"/>
      <c r="K32" s="299"/>
    </row>
    <row r="33" spans="1:11" x14ac:dyDescent="0.3">
      <c r="A33" s="298"/>
      <c r="B33" s="305"/>
      <c r="C33" s="231">
        <f t="shared" si="3"/>
        <v>0</v>
      </c>
      <c r="D33" s="306"/>
      <c r="E33" s="299"/>
      <c r="F33" s="299"/>
      <c r="G33" s="299"/>
      <c r="H33" s="299"/>
      <c r="I33" s="299"/>
      <c r="J33" s="299"/>
      <c r="K33" s="299"/>
    </row>
    <row r="34" spans="1:11" x14ac:dyDescent="0.3">
      <c r="A34" s="298"/>
      <c r="B34" s="305"/>
      <c r="C34" s="231">
        <f t="shared" si="3"/>
        <v>0</v>
      </c>
      <c r="D34" s="299"/>
      <c r="E34" s="299"/>
      <c r="F34" s="299"/>
      <c r="G34" s="299"/>
      <c r="H34" s="299"/>
      <c r="I34" s="299"/>
      <c r="J34" s="299"/>
      <c r="K34" s="299"/>
    </row>
    <row r="35" spans="1:11" x14ac:dyDescent="0.3">
      <c r="A35" s="298"/>
      <c r="B35" s="305"/>
      <c r="C35" s="231">
        <f t="shared" si="3"/>
        <v>0</v>
      </c>
      <c r="D35" s="306"/>
      <c r="E35" s="299"/>
      <c r="F35" s="299"/>
      <c r="G35" s="299"/>
      <c r="H35" s="299"/>
      <c r="I35" s="299"/>
      <c r="J35" s="299"/>
      <c r="K35" s="299"/>
    </row>
    <row r="36" spans="1:11" x14ac:dyDescent="0.3">
      <c r="A36" s="298"/>
      <c r="B36" s="305"/>
      <c r="C36" s="231">
        <f t="shared" si="3"/>
        <v>0</v>
      </c>
      <c r="D36" s="299"/>
      <c r="E36" s="299"/>
      <c r="F36" s="299"/>
      <c r="G36" s="299"/>
      <c r="H36" s="299"/>
      <c r="I36" s="299"/>
      <c r="J36" s="299"/>
      <c r="K36" s="299"/>
    </row>
    <row r="37" spans="1:11" x14ac:dyDescent="0.3">
      <c r="A37" s="298"/>
      <c r="B37" s="305"/>
      <c r="C37" s="231">
        <f t="shared" si="3"/>
        <v>0</v>
      </c>
      <c r="D37" s="306"/>
      <c r="E37" s="299"/>
      <c r="F37" s="299"/>
      <c r="G37" s="299"/>
      <c r="H37" s="299"/>
      <c r="I37" s="299"/>
      <c r="J37" s="299"/>
      <c r="K37" s="299"/>
    </row>
    <row r="38" spans="1:11" x14ac:dyDescent="0.3">
      <c r="A38" s="298"/>
      <c r="B38" s="305"/>
      <c r="C38" s="231">
        <f t="shared" si="3"/>
        <v>0</v>
      </c>
      <c r="D38" s="299"/>
      <c r="E38" s="299"/>
      <c r="F38" s="299"/>
      <c r="G38" s="299"/>
      <c r="H38" s="299"/>
      <c r="I38" s="299"/>
      <c r="J38" s="299"/>
      <c r="K38" s="299"/>
    </row>
    <row r="39" spans="1:11" x14ac:dyDescent="0.3">
      <c r="A39" s="298"/>
      <c r="B39" s="305"/>
      <c r="C39" s="231">
        <f t="shared" si="3"/>
        <v>0</v>
      </c>
      <c r="D39" s="306"/>
      <c r="E39" s="299"/>
      <c r="F39" s="299"/>
      <c r="G39" s="299"/>
      <c r="H39" s="299"/>
      <c r="I39" s="299"/>
      <c r="J39" s="299"/>
      <c r="K39" s="299"/>
    </row>
    <row r="40" spans="1:11" x14ac:dyDescent="0.3">
      <c r="A40" s="298"/>
      <c r="B40" s="305"/>
      <c r="C40" s="231">
        <f t="shared" si="3"/>
        <v>0</v>
      </c>
      <c r="D40" s="299"/>
      <c r="E40" s="299"/>
      <c r="F40" s="299"/>
      <c r="G40" s="299"/>
      <c r="H40" s="299"/>
      <c r="I40" s="299"/>
      <c r="J40" s="299"/>
      <c r="K40" s="299"/>
    </row>
    <row r="41" spans="1:11" x14ac:dyDescent="0.3">
      <c r="A41" s="298"/>
      <c r="B41" s="305"/>
      <c r="C41" s="231">
        <f t="shared" si="3"/>
        <v>0</v>
      </c>
      <c r="D41" s="306"/>
      <c r="E41" s="299"/>
      <c r="F41" s="299"/>
      <c r="G41" s="299"/>
      <c r="H41" s="299"/>
      <c r="I41" s="299"/>
      <c r="J41" s="299"/>
      <c r="K41" s="299"/>
    </row>
    <row r="42" spans="1:11" x14ac:dyDescent="0.3">
      <c r="A42" s="298"/>
      <c r="B42" s="305"/>
      <c r="C42" s="231">
        <f t="shared" si="3"/>
        <v>0</v>
      </c>
      <c r="D42" s="306"/>
      <c r="E42" s="299"/>
      <c r="F42" s="299"/>
      <c r="G42" s="299"/>
      <c r="H42" s="299"/>
      <c r="I42" s="299"/>
      <c r="J42" s="299"/>
      <c r="K42" s="299"/>
    </row>
    <row r="43" spans="1:11" x14ac:dyDescent="0.3">
      <c r="A43" s="298"/>
      <c r="B43" s="305"/>
      <c r="C43" s="231">
        <f t="shared" si="3"/>
        <v>0</v>
      </c>
      <c r="D43" s="299"/>
      <c r="E43" s="299"/>
      <c r="F43" s="299"/>
      <c r="G43" s="299"/>
      <c r="H43" s="299"/>
      <c r="I43" s="299"/>
      <c r="J43" s="299"/>
      <c r="K43" s="299"/>
    </row>
    <row r="44" spans="1:11" x14ac:dyDescent="0.3">
      <c r="A44" s="298"/>
      <c r="B44" s="305"/>
      <c r="C44" s="231">
        <f t="shared" si="3"/>
        <v>0</v>
      </c>
      <c r="D44" s="306"/>
      <c r="E44" s="299"/>
      <c r="F44" s="299"/>
      <c r="G44" s="299"/>
      <c r="H44" s="299"/>
      <c r="I44" s="299"/>
      <c r="J44" s="299"/>
      <c r="K44" s="299"/>
    </row>
    <row r="45" spans="1:11" x14ac:dyDescent="0.3">
      <c r="A45" s="298"/>
      <c r="B45" s="305"/>
      <c r="C45" s="231">
        <f t="shared" si="3"/>
        <v>0</v>
      </c>
      <c r="D45" s="299"/>
      <c r="E45" s="299"/>
      <c r="F45" s="299"/>
      <c r="G45" s="299"/>
      <c r="H45" s="299"/>
      <c r="I45" s="299"/>
      <c r="J45" s="299"/>
      <c r="K45" s="299"/>
    </row>
    <row r="46" spans="1:11" x14ac:dyDescent="0.3">
      <c r="A46" s="298"/>
      <c r="B46" s="305"/>
      <c r="C46" s="231">
        <f t="shared" si="3"/>
        <v>0</v>
      </c>
      <c r="D46" s="306"/>
      <c r="E46" s="299"/>
      <c r="F46" s="299"/>
      <c r="G46" s="299"/>
      <c r="H46" s="299"/>
      <c r="I46" s="299"/>
      <c r="J46" s="299"/>
      <c r="K46" s="299"/>
    </row>
    <row r="47" spans="1:11" x14ac:dyDescent="0.3">
      <c r="A47" s="298"/>
      <c r="B47" s="305"/>
      <c r="C47" s="231">
        <f t="shared" si="3"/>
        <v>0</v>
      </c>
      <c r="D47" s="299"/>
      <c r="E47" s="299"/>
      <c r="F47" s="299"/>
      <c r="G47" s="299"/>
      <c r="H47" s="299"/>
      <c r="I47" s="299"/>
      <c r="J47" s="299"/>
      <c r="K47" s="299"/>
    </row>
    <row r="48" spans="1:11" x14ac:dyDescent="0.3">
      <c r="A48" s="298"/>
      <c r="B48" s="305"/>
      <c r="C48" s="231">
        <f t="shared" si="3"/>
        <v>0</v>
      </c>
      <c r="D48" s="306"/>
      <c r="E48" s="299"/>
      <c r="F48" s="299"/>
      <c r="G48" s="299"/>
      <c r="H48" s="299"/>
      <c r="I48" s="299"/>
      <c r="J48" s="299"/>
      <c r="K48" s="299"/>
    </row>
    <row r="49" spans="1:11" x14ac:dyDescent="0.3">
      <c r="A49" s="298"/>
      <c r="B49" s="305"/>
      <c r="C49" s="231">
        <f t="shared" si="3"/>
        <v>0</v>
      </c>
      <c r="D49" s="299"/>
      <c r="E49" s="299"/>
      <c r="F49" s="299"/>
      <c r="G49" s="299"/>
      <c r="H49" s="299"/>
      <c r="I49" s="299"/>
      <c r="J49" s="299"/>
      <c r="K49" s="299"/>
    </row>
    <row r="50" spans="1:11" x14ac:dyDescent="0.3">
      <c r="A50" s="223"/>
      <c r="B50" s="223"/>
      <c r="C50" s="225"/>
      <c r="D50" s="223"/>
      <c r="E50" s="223"/>
      <c r="F50" s="223"/>
      <c r="G50" s="223"/>
      <c r="H50" s="223"/>
      <c r="I50" s="223"/>
      <c r="J50" s="223"/>
      <c r="K50" s="223"/>
    </row>
    <row r="51" spans="1:11" x14ac:dyDescent="0.3">
      <c r="A51" s="236" t="s">
        <v>470</v>
      </c>
      <c r="B51" s="223"/>
      <c r="C51" s="225"/>
      <c r="D51" s="223"/>
      <c r="E51" s="223"/>
      <c r="F51" s="223"/>
      <c r="G51" s="223"/>
      <c r="H51" s="223"/>
      <c r="I51" s="223"/>
      <c r="J51" s="223"/>
      <c r="K51" s="223"/>
    </row>
  </sheetData>
  <sheetProtection password="E21E" sheet="1" objects="1" scenarios="1" autoFilter="0"/>
  <autoFilter ref="A14:K49">
    <filterColumn colId="1" showButton="0"/>
  </autoFilter>
  <conditionalFormatting sqref="B5">
    <cfRule type="containsText" dxfId="25" priority="1" operator="containsText" text="bilanci">
      <formula>NOT(ISERROR(SEARCH("bilanci",B5)))</formula>
    </cfRule>
    <cfRule type="cellIs" dxfId="24" priority="2" operator="equal">
      <formula>"OK"</formula>
    </cfRule>
  </conditionalFormatting>
  <dataValidations count="3">
    <dataValidation allowBlank="1" showInputMessage="1" showErrorMessage="1" error="ceclkov= dkeie" sqref="B5"/>
    <dataValidation type="list" allowBlank="1" showInputMessage="1" showErrorMessage="1" sqref="B15:B52">
      <formula1>NR</formula1>
    </dataValidation>
    <dataValidation type="list" allowBlank="1" showInputMessage="1" showErrorMessage="1" sqref="A15:A49">
      <formula1>Potřeby_I_N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69"/>
  <sheetViews>
    <sheetView showGridLines="0" zoomScaleNormal="100" workbookViewId="0">
      <selection activeCell="D19" sqref="D19:K58"/>
    </sheetView>
  </sheetViews>
  <sheetFormatPr defaultColWidth="8.88671875" defaultRowHeight="14.4" x14ac:dyDescent="0.3"/>
  <cols>
    <col min="1" max="1" width="8.33203125" style="216" customWidth="1"/>
    <col min="2" max="2" width="34.109375" style="216" customWidth="1"/>
    <col min="3" max="3" width="16.109375" style="218" customWidth="1"/>
    <col min="4" max="11" width="16.109375" style="216" customWidth="1"/>
    <col min="12" max="16384" width="8.88671875" style="216"/>
  </cols>
  <sheetData>
    <row r="1" spans="1:11" ht="23.4" x14ac:dyDescent="0.45">
      <c r="A1" s="222" t="s">
        <v>450</v>
      </c>
      <c r="B1" s="223"/>
      <c r="C1" s="225"/>
      <c r="D1" s="203" t="s">
        <v>456</v>
      </c>
      <c r="E1" s="223"/>
      <c r="F1" s="223"/>
      <c r="G1" s="223"/>
      <c r="H1" s="223"/>
      <c r="I1" s="223"/>
      <c r="J1" s="223"/>
      <c r="K1" s="223"/>
    </row>
    <row r="2" spans="1:11" ht="18" x14ac:dyDescent="0.35">
      <c r="A2" s="223" t="s">
        <v>95</v>
      </c>
      <c r="B2" s="223"/>
      <c r="C2" s="224">
        <f>'Rekapitulace 1'!B1</f>
        <v>0</v>
      </c>
      <c r="D2" s="223"/>
      <c r="E2" s="223"/>
      <c r="F2" s="223"/>
      <c r="G2" s="223"/>
      <c r="H2" s="223"/>
      <c r="I2" s="223"/>
      <c r="J2" s="223"/>
      <c r="K2" s="223"/>
    </row>
    <row r="3" spans="1:11" ht="18" x14ac:dyDescent="0.35">
      <c r="A3" s="223" t="s">
        <v>0</v>
      </c>
      <c r="B3" s="223"/>
      <c r="C3" s="224">
        <f>'Rekapitulace 1'!B2</f>
        <v>0</v>
      </c>
      <c r="D3" s="223"/>
      <c r="E3" s="223"/>
      <c r="F3" s="223"/>
      <c r="G3" s="223"/>
      <c r="H3" s="223"/>
      <c r="I3" s="223"/>
      <c r="J3" s="223"/>
      <c r="K3" s="223"/>
    </row>
    <row r="4" spans="1:11" ht="27.6" customHeight="1" x14ac:dyDescent="0.3">
      <c r="A4" s="223"/>
      <c r="B4" s="226" t="s">
        <v>189</v>
      </c>
      <c r="C4" s="221" t="s">
        <v>109</v>
      </c>
      <c r="D4" s="221">
        <v>2016</v>
      </c>
      <c r="E4" s="221">
        <v>2017</v>
      </c>
      <c r="F4" s="221">
        <v>2018</v>
      </c>
      <c r="G4" s="221">
        <v>2019</v>
      </c>
      <c r="H4" s="221">
        <v>2020</v>
      </c>
      <c r="I4" s="221">
        <v>2021</v>
      </c>
      <c r="J4" s="221">
        <v>2022</v>
      </c>
      <c r="K4" s="221">
        <v>2023</v>
      </c>
    </row>
    <row r="5" spans="1:11" ht="15.6" x14ac:dyDescent="0.3">
      <c r="A5" s="223"/>
      <c r="B5" s="229" t="str">
        <f>IF(B9=C12,"OK","opravte bilanci")</f>
        <v>OK</v>
      </c>
      <c r="C5" s="235">
        <f>SUM(D5:K5)</f>
        <v>0</v>
      </c>
      <c r="D5" s="235">
        <f>'Smlouvy, zakázky a jiné potřeby'!P12</f>
        <v>0</v>
      </c>
      <c r="E5" s="235">
        <f>'Smlouvy, zakázky a jiné potřeby'!Q12</f>
        <v>0</v>
      </c>
      <c r="F5" s="235">
        <f>'Smlouvy, zakázky a jiné potřeby'!R12</f>
        <v>0</v>
      </c>
      <c r="G5" s="235">
        <f>'Smlouvy, zakázky a jiné potřeby'!S12</f>
        <v>0</v>
      </c>
      <c r="H5" s="235">
        <f>'Smlouvy, zakázky a jiné potřeby'!T12</f>
        <v>0</v>
      </c>
      <c r="I5" s="235">
        <f>'Smlouvy, zakázky a jiné potřeby'!U12</f>
        <v>0</v>
      </c>
      <c r="J5" s="235">
        <f>'Smlouvy, zakázky a jiné potřeby'!V12</f>
        <v>0</v>
      </c>
      <c r="K5" s="235">
        <f>'Smlouvy, zakázky a jiné potřeby'!W12</f>
        <v>0</v>
      </c>
    </row>
    <row r="6" spans="1:11" x14ac:dyDescent="0.3">
      <c r="A6" s="223"/>
      <c r="B6" s="223"/>
      <c r="C6" s="235"/>
      <c r="D6" s="235"/>
      <c r="E6" s="235"/>
      <c r="F6" s="235"/>
      <c r="G6" s="235"/>
      <c r="H6" s="235"/>
      <c r="I6" s="235"/>
      <c r="J6" s="235"/>
      <c r="K6" s="235"/>
    </row>
    <row r="7" spans="1:11" x14ac:dyDescent="0.3">
      <c r="A7" s="223"/>
      <c r="B7" s="223"/>
      <c r="C7" s="230"/>
      <c r="D7" s="223"/>
      <c r="E7" s="223"/>
      <c r="F7" s="227"/>
      <c r="G7" s="227"/>
      <c r="H7" s="223"/>
      <c r="I7" s="223"/>
      <c r="J7" s="223"/>
      <c r="K7" s="223"/>
    </row>
    <row r="8" spans="1:11" x14ac:dyDescent="0.3">
      <c r="A8" s="223"/>
      <c r="B8" s="223"/>
      <c r="C8" s="225"/>
      <c r="D8" s="223"/>
      <c r="E8" s="223"/>
      <c r="F8" s="223"/>
      <c r="G8" s="223"/>
      <c r="H8" s="223"/>
      <c r="I8" s="223"/>
      <c r="J8" s="223"/>
      <c r="K8" s="223"/>
    </row>
    <row r="9" spans="1:11" ht="15.6" x14ac:dyDescent="0.3">
      <c r="A9" s="223"/>
      <c r="B9" s="228">
        <f>'Rekapitulace 1'!D10</f>
        <v>0</v>
      </c>
      <c r="C9" s="219" t="s">
        <v>109</v>
      </c>
      <c r="D9" s="219">
        <v>2016</v>
      </c>
      <c r="E9" s="219">
        <v>2017</v>
      </c>
      <c r="F9" s="219">
        <v>2018</v>
      </c>
      <c r="G9" s="219">
        <v>2019</v>
      </c>
      <c r="H9" s="219">
        <v>2020</v>
      </c>
      <c r="I9" s="219">
        <v>2021</v>
      </c>
      <c r="J9" s="219">
        <v>2022</v>
      </c>
      <c r="K9" s="219">
        <v>2023</v>
      </c>
    </row>
    <row r="10" spans="1:11" x14ac:dyDescent="0.3">
      <c r="A10" s="223"/>
      <c r="B10" s="232" t="s">
        <v>107</v>
      </c>
      <c r="C10" s="231">
        <f>SUM(D10:K10)</f>
        <v>0</v>
      </c>
      <c r="D10" s="233">
        <f>SUMIF($A$15:$A$66,"I",D$15:D$66)</f>
        <v>0</v>
      </c>
      <c r="E10" s="358">
        <f t="shared" ref="E10:K10" si="0">SUMIF($A$15:$A$66,"I",E$15:E$66)</f>
        <v>0</v>
      </c>
      <c r="F10" s="358">
        <f t="shared" si="0"/>
        <v>0</v>
      </c>
      <c r="G10" s="358">
        <f t="shared" si="0"/>
        <v>0</v>
      </c>
      <c r="H10" s="358">
        <f t="shared" si="0"/>
        <v>0</v>
      </c>
      <c r="I10" s="358">
        <f t="shared" si="0"/>
        <v>0</v>
      </c>
      <c r="J10" s="358">
        <f t="shared" si="0"/>
        <v>0</v>
      </c>
      <c r="K10" s="358">
        <f t="shared" si="0"/>
        <v>0</v>
      </c>
    </row>
    <row r="11" spans="1:11" x14ac:dyDescent="0.3">
      <c r="A11" s="223"/>
      <c r="B11" s="232" t="s">
        <v>108</v>
      </c>
      <c r="C11" s="231">
        <f>SUM(D11:K11)</f>
        <v>0</v>
      </c>
      <c r="D11" s="233">
        <f>SUMIF($A$15:$A$66,"N",D$15:D$66)</f>
        <v>0</v>
      </c>
      <c r="E11" s="358">
        <f t="shared" ref="E11:K11" si="1">SUMIF($A$15:$A$66,"N",E$15:E$66)</f>
        <v>0</v>
      </c>
      <c r="F11" s="358">
        <f t="shared" si="1"/>
        <v>0</v>
      </c>
      <c r="G11" s="358">
        <f t="shared" si="1"/>
        <v>0</v>
      </c>
      <c r="H11" s="358">
        <f t="shared" si="1"/>
        <v>0</v>
      </c>
      <c r="I11" s="358">
        <f t="shared" si="1"/>
        <v>0</v>
      </c>
      <c r="J11" s="358">
        <f t="shared" si="1"/>
        <v>0</v>
      </c>
      <c r="K11" s="358">
        <f t="shared" si="1"/>
        <v>0</v>
      </c>
    </row>
    <row r="12" spans="1:11" x14ac:dyDescent="0.3">
      <c r="A12" s="223"/>
      <c r="B12" s="231" t="s">
        <v>109</v>
      </c>
      <c r="C12" s="231">
        <f>SUM(D12:K12)</f>
        <v>0</v>
      </c>
      <c r="D12" s="234">
        <f>SUM(D10:D11)</f>
        <v>0</v>
      </c>
      <c r="E12" s="359">
        <f t="shared" ref="E12:K12" si="2">SUM(E10:E11)</f>
        <v>0</v>
      </c>
      <c r="F12" s="359">
        <f t="shared" si="2"/>
        <v>0</v>
      </c>
      <c r="G12" s="359">
        <f t="shared" si="2"/>
        <v>0</v>
      </c>
      <c r="H12" s="359">
        <f t="shared" si="2"/>
        <v>0</v>
      </c>
      <c r="I12" s="359">
        <f t="shared" si="2"/>
        <v>0</v>
      </c>
      <c r="J12" s="359">
        <f t="shared" si="2"/>
        <v>0</v>
      </c>
      <c r="K12" s="359">
        <f t="shared" si="2"/>
        <v>0</v>
      </c>
    </row>
    <row r="13" spans="1:11" x14ac:dyDescent="0.3">
      <c r="A13" s="223"/>
      <c r="B13" s="223"/>
      <c r="C13" s="225"/>
      <c r="D13" s="223"/>
      <c r="E13" s="223"/>
      <c r="F13" s="223"/>
      <c r="G13" s="223"/>
      <c r="H13" s="223"/>
      <c r="I13" s="223"/>
      <c r="J13" s="223"/>
      <c r="K13" s="223"/>
    </row>
    <row r="14" spans="1:11" s="217" customFormat="1" x14ac:dyDescent="0.3">
      <c r="A14" s="219" t="s">
        <v>104</v>
      </c>
      <c r="B14" s="204" t="s">
        <v>96</v>
      </c>
      <c r="C14" s="219" t="s">
        <v>109</v>
      </c>
      <c r="D14" s="219">
        <v>2016</v>
      </c>
      <c r="E14" s="219">
        <v>2017</v>
      </c>
      <c r="F14" s="219">
        <v>2018</v>
      </c>
      <c r="G14" s="219">
        <v>2019</v>
      </c>
      <c r="H14" s="219">
        <v>2020</v>
      </c>
      <c r="I14" s="219">
        <v>2021</v>
      </c>
      <c r="J14" s="219">
        <v>2022</v>
      </c>
      <c r="K14" s="219">
        <v>2023</v>
      </c>
    </row>
    <row r="15" spans="1:11" ht="21.6" hidden="1" customHeight="1" x14ac:dyDescent="0.3">
      <c r="A15" s="238" t="s">
        <v>105</v>
      </c>
      <c r="B15" s="210" t="s">
        <v>2</v>
      </c>
      <c r="C15" s="231">
        <f>SUM(D15:K15)</f>
        <v>0</v>
      </c>
      <c r="D15" s="237">
        <f>SUMIFS('Smlouvy, zakázky a jiné potřeby'!P$18:P$117,'Smlouvy, zakázky a jiné potřeby'!$H$18:$H$117,$B15)</f>
        <v>0</v>
      </c>
      <c r="E15" s="275">
        <f>SUMIFS('Smlouvy, zakázky a jiné potřeby'!Q$18:Q$117,'Smlouvy, zakázky a jiné potřeby'!$H$18:$H$117,$B15)</f>
        <v>0</v>
      </c>
      <c r="F15" s="275">
        <f>SUMIFS('Smlouvy, zakázky a jiné potřeby'!R$18:R$117,'Smlouvy, zakázky a jiné potřeby'!$H$18:$H$117,$B15)</f>
        <v>0</v>
      </c>
      <c r="G15" s="275">
        <f>SUMIFS('Smlouvy, zakázky a jiné potřeby'!S$18:S$117,'Smlouvy, zakázky a jiné potřeby'!$H$18:$H$117,$B15)</f>
        <v>0</v>
      </c>
      <c r="H15" s="275">
        <f>SUMIFS('Smlouvy, zakázky a jiné potřeby'!T$18:T$117,'Smlouvy, zakázky a jiné potřeby'!$H$18:$H$117,$B15)</f>
        <v>0</v>
      </c>
      <c r="I15" s="275">
        <f>SUMIFS('Smlouvy, zakázky a jiné potřeby'!U$18:U$117,'Smlouvy, zakázky a jiné potřeby'!$H$18:$H$117,$B15)</f>
        <v>0</v>
      </c>
      <c r="J15" s="275">
        <f>SUMIFS('Smlouvy, zakázky a jiné potřeby'!V$18:V$117,'Smlouvy, zakázky a jiné potřeby'!$H$18:$H$117,$B15)</f>
        <v>0</v>
      </c>
      <c r="K15" s="275">
        <f>SUMIFS('Smlouvy, zakázky a jiné potřeby'!W$18:W$117,'Smlouvy, zakázky a jiné potřeby'!$H$18:$H$117,$B15)</f>
        <v>0</v>
      </c>
    </row>
    <row r="16" spans="1:11" ht="14.4" hidden="1" customHeight="1" x14ac:dyDescent="0.3">
      <c r="A16" s="238" t="s">
        <v>105</v>
      </c>
      <c r="B16" s="210" t="s">
        <v>427</v>
      </c>
      <c r="C16" s="231">
        <f>SUM(D16:K16)</f>
        <v>0</v>
      </c>
      <c r="D16" s="275">
        <f>SUMIFS('Smlouvy, zakázky a jiné potřeby'!P$18:P$117,'Smlouvy, zakázky a jiné potřeby'!$H$18:$H$117,$B16)</f>
        <v>0</v>
      </c>
      <c r="E16" s="275">
        <f>SUMIFS('Smlouvy, zakázky a jiné potřeby'!Q$18:Q$117,'Smlouvy, zakázky a jiné potřeby'!$H$18:$H$117,$B16)</f>
        <v>0</v>
      </c>
      <c r="F16" s="275">
        <f>SUMIFS('Smlouvy, zakázky a jiné potřeby'!R$18:R$117,'Smlouvy, zakázky a jiné potřeby'!$H$18:$H$117,$B16)</f>
        <v>0</v>
      </c>
      <c r="G16" s="275">
        <f>SUMIFS('Smlouvy, zakázky a jiné potřeby'!S$18:S$117,'Smlouvy, zakázky a jiné potřeby'!$H$18:$H$117,$B16)</f>
        <v>0</v>
      </c>
      <c r="H16" s="275">
        <f>SUMIFS('Smlouvy, zakázky a jiné potřeby'!T$18:T$117,'Smlouvy, zakázky a jiné potřeby'!$H$18:$H$117,$B16)</f>
        <v>0</v>
      </c>
      <c r="I16" s="275">
        <f>SUMIFS('Smlouvy, zakázky a jiné potřeby'!U$18:U$117,'Smlouvy, zakázky a jiné potřeby'!$H$18:$H$117,$B16)</f>
        <v>0</v>
      </c>
      <c r="J16" s="275">
        <f>SUMIFS('Smlouvy, zakázky a jiné potřeby'!V$18:V$117,'Smlouvy, zakázky a jiné potřeby'!$H$18:$H$117,$B16)</f>
        <v>0</v>
      </c>
      <c r="K16" s="275">
        <f>SUMIFS('Smlouvy, zakázky a jiné potřeby'!W$18:W$117,'Smlouvy, zakázky a jiné potřeby'!$H$18:$H$117,$B16)</f>
        <v>0</v>
      </c>
    </row>
    <row r="17" spans="1:11" ht="14.4" hidden="1" customHeight="1" x14ac:dyDescent="0.3">
      <c r="A17" s="238" t="s">
        <v>105</v>
      </c>
      <c r="B17" s="210" t="s">
        <v>3</v>
      </c>
      <c r="C17" s="231">
        <f>SUM(D17:K17)</f>
        <v>0</v>
      </c>
      <c r="D17" s="275">
        <f>SUMIFS('Smlouvy, zakázky a jiné potřeby'!P$18:P$117,'Smlouvy, zakázky a jiné potřeby'!$H$18:$H$117,$B17)</f>
        <v>0</v>
      </c>
      <c r="E17" s="275">
        <f>SUMIFS('Smlouvy, zakázky a jiné potřeby'!Q$18:Q$117,'Smlouvy, zakázky a jiné potřeby'!$H$18:$H$117,$B17)</f>
        <v>0</v>
      </c>
      <c r="F17" s="275">
        <f>SUMIFS('Smlouvy, zakázky a jiné potřeby'!R$18:R$117,'Smlouvy, zakázky a jiné potřeby'!$H$18:$H$117,$B17)</f>
        <v>0</v>
      </c>
      <c r="G17" s="275">
        <f>SUMIFS('Smlouvy, zakázky a jiné potřeby'!S$18:S$117,'Smlouvy, zakázky a jiné potřeby'!$H$18:$H$117,$B17)</f>
        <v>0</v>
      </c>
      <c r="H17" s="275">
        <f>SUMIFS('Smlouvy, zakázky a jiné potřeby'!T$18:T$117,'Smlouvy, zakázky a jiné potřeby'!$H$18:$H$117,$B17)</f>
        <v>0</v>
      </c>
      <c r="I17" s="275">
        <f>SUMIFS('Smlouvy, zakázky a jiné potřeby'!U$18:U$117,'Smlouvy, zakázky a jiné potřeby'!$H$18:$H$117,$B17)</f>
        <v>0</v>
      </c>
      <c r="J17" s="275">
        <f>SUMIFS('Smlouvy, zakázky a jiné potřeby'!V$18:V$117,'Smlouvy, zakázky a jiné potřeby'!$H$18:$H$117,$B17)</f>
        <v>0</v>
      </c>
      <c r="K17" s="275">
        <f>SUMIFS('Smlouvy, zakázky a jiné potřeby'!W$18:W$117,'Smlouvy, zakázky a jiné potřeby'!$H$18:$H$117,$B17)</f>
        <v>0</v>
      </c>
    </row>
    <row r="18" spans="1:11" ht="14.4" hidden="1" customHeight="1" x14ac:dyDescent="0.3">
      <c r="A18" s="238" t="s">
        <v>105</v>
      </c>
      <c r="B18" s="210" t="s">
        <v>4</v>
      </c>
      <c r="C18" s="231">
        <f t="shared" ref="C18:C66" si="3">SUM(D18:K18)</f>
        <v>0</v>
      </c>
      <c r="D18" s="275">
        <f>SUMIFS('Smlouvy, zakázky a jiné potřeby'!P$18:P$117,'Smlouvy, zakázky a jiné potřeby'!$H$18:$H$117,$B18)</f>
        <v>0</v>
      </c>
      <c r="E18" s="275">
        <f>SUMIFS('Smlouvy, zakázky a jiné potřeby'!Q$18:Q$117,'Smlouvy, zakázky a jiné potřeby'!$H$18:$H$117,$B18)</f>
        <v>0</v>
      </c>
      <c r="F18" s="275">
        <f>SUMIFS('Smlouvy, zakázky a jiné potřeby'!R$18:R$117,'Smlouvy, zakázky a jiné potřeby'!$H$18:$H$117,$B18)</f>
        <v>0</v>
      </c>
      <c r="G18" s="275">
        <f>SUMIFS('Smlouvy, zakázky a jiné potřeby'!S$18:S$117,'Smlouvy, zakázky a jiné potřeby'!$H$18:$H$117,$B18)</f>
        <v>0</v>
      </c>
      <c r="H18" s="275">
        <f>SUMIFS('Smlouvy, zakázky a jiné potřeby'!T$18:T$117,'Smlouvy, zakázky a jiné potřeby'!$H$18:$H$117,$B18)</f>
        <v>0</v>
      </c>
      <c r="I18" s="275">
        <f>SUMIFS('Smlouvy, zakázky a jiné potřeby'!U$18:U$117,'Smlouvy, zakázky a jiné potřeby'!$H$18:$H$117,$B18)</f>
        <v>0</v>
      </c>
      <c r="J18" s="275">
        <f>SUMIFS('Smlouvy, zakázky a jiné potřeby'!V$18:V$117,'Smlouvy, zakázky a jiné potřeby'!$H$18:$H$117,$B18)</f>
        <v>0</v>
      </c>
      <c r="K18" s="275">
        <f>SUMIFS('Smlouvy, zakázky a jiné potřeby'!W$18:W$117,'Smlouvy, zakázky a jiné potřeby'!$H$18:$H$117,$B18)</f>
        <v>0</v>
      </c>
    </row>
    <row r="19" spans="1:11" ht="14.4" customHeight="1" x14ac:dyDescent="0.3">
      <c r="A19" s="238" t="s">
        <v>105</v>
      </c>
      <c r="B19" s="210" t="s">
        <v>5</v>
      </c>
      <c r="C19" s="231">
        <f t="shared" si="3"/>
        <v>0</v>
      </c>
      <c r="D19" s="275">
        <f>SUMIFS('Smlouvy, zakázky a jiné potřeby'!P$18:P$117,'Smlouvy, zakázky a jiné potřeby'!$H$18:$H$117,$B19)</f>
        <v>0</v>
      </c>
      <c r="E19" s="275">
        <f>SUMIFS('Smlouvy, zakázky a jiné potřeby'!Q$18:Q$117,'Smlouvy, zakázky a jiné potřeby'!$H$18:$H$117,$B19)</f>
        <v>0</v>
      </c>
      <c r="F19" s="275">
        <f>SUMIFS('Smlouvy, zakázky a jiné potřeby'!R$18:R$117,'Smlouvy, zakázky a jiné potřeby'!$H$18:$H$117,$B19)</f>
        <v>0</v>
      </c>
      <c r="G19" s="275">
        <f>SUMIFS('Smlouvy, zakázky a jiné potřeby'!S$18:S$117,'Smlouvy, zakázky a jiné potřeby'!$H$18:$H$117,$B19)</f>
        <v>0</v>
      </c>
      <c r="H19" s="275">
        <f>SUMIFS('Smlouvy, zakázky a jiné potřeby'!T$18:T$117,'Smlouvy, zakázky a jiné potřeby'!$H$18:$H$117,$B19)</f>
        <v>0</v>
      </c>
      <c r="I19" s="275">
        <f>SUMIFS('Smlouvy, zakázky a jiné potřeby'!U$18:U$117,'Smlouvy, zakázky a jiné potřeby'!$H$18:$H$117,$B19)</f>
        <v>0</v>
      </c>
      <c r="J19" s="275">
        <f>SUMIFS('Smlouvy, zakázky a jiné potřeby'!V$18:V$117,'Smlouvy, zakázky a jiné potřeby'!$H$18:$H$117,$B19)</f>
        <v>0</v>
      </c>
      <c r="K19" s="275">
        <f>SUMIFS('Smlouvy, zakázky a jiné potřeby'!W$18:W$117,'Smlouvy, zakázky a jiné potřeby'!$H$18:$H$117,$B19)</f>
        <v>0</v>
      </c>
    </row>
    <row r="20" spans="1:11" hidden="1" x14ac:dyDescent="0.3">
      <c r="A20" s="238" t="s">
        <v>105</v>
      </c>
      <c r="B20" s="210" t="s">
        <v>6</v>
      </c>
      <c r="C20" s="231">
        <f t="shared" si="3"/>
        <v>0</v>
      </c>
      <c r="D20" s="275">
        <f>SUMIFS('Smlouvy, zakázky a jiné potřeby'!P$18:P$117,'Smlouvy, zakázky a jiné potřeby'!$H$18:$H$117,$B20)</f>
        <v>0</v>
      </c>
      <c r="E20" s="275">
        <f>SUMIFS('Smlouvy, zakázky a jiné potřeby'!Q$18:Q$117,'Smlouvy, zakázky a jiné potřeby'!$H$18:$H$117,$B20)</f>
        <v>0</v>
      </c>
      <c r="F20" s="275">
        <f>SUMIFS('Smlouvy, zakázky a jiné potřeby'!R$18:R$117,'Smlouvy, zakázky a jiné potřeby'!$H$18:$H$117,$B20)</f>
        <v>0</v>
      </c>
      <c r="G20" s="275">
        <f>SUMIFS('Smlouvy, zakázky a jiné potřeby'!S$18:S$117,'Smlouvy, zakázky a jiné potřeby'!$H$18:$H$117,$B20)</f>
        <v>0</v>
      </c>
      <c r="H20" s="275">
        <f>SUMIFS('Smlouvy, zakázky a jiné potřeby'!T$18:T$117,'Smlouvy, zakázky a jiné potřeby'!$H$18:$H$117,$B20)</f>
        <v>0</v>
      </c>
      <c r="I20" s="275">
        <f>SUMIFS('Smlouvy, zakázky a jiné potřeby'!U$18:U$117,'Smlouvy, zakázky a jiné potřeby'!$H$18:$H$117,$B20)</f>
        <v>0</v>
      </c>
      <c r="J20" s="275">
        <f>SUMIFS('Smlouvy, zakázky a jiné potřeby'!V$18:V$117,'Smlouvy, zakázky a jiné potřeby'!$H$18:$H$117,$B20)</f>
        <v>0</v>
      </c>
      <c r="K20" s="275">
        <f>SUMIFS('Smlouvy, zakázky a jiné potřeby'!W$18:W$117,'Smlouvy, zakázky a jiné potřeby'!$H$18:$H$117,$B20)</f>
        <v>0</v>
      </c>
    </row>
    <row r="21" spans="1:11" ht="24" x14ac:dyDescent="0.3">
      <c r="A21" s="238" t="s">
        <v>105</v>
      </c>
      <c r="B21" s="210" t="s">
        <v>7</v>
      </c>
      <c r="C21" s="231">
        <f t="shared" si="3"/>
        <v>0</v>
      </c>
      <c r="D21" s="275">
        <f>SUMIFS('Smlouvy, zakázky a jiné potřeby'!P$18:P$117,'Smlouvy, zakázky a jiné potřeby'!$H$18:$H$117,$B21)</f>
        <v>0</v>
      </c>
      <c r="E21" s="275">
        <f>SUMIFS('Smlouvy, zakázky a jiné potřeby'!Q$18:Q$117,'Smlouvy, zakázky a jiné potřeby'!$H$18:$H$117,$B21)</f>
        <v>0</v>
      </c>
      <c r="F21" s="275">
        <f>SUMIFS('Smlouvy, zakázky a jiné potřeby'!R$18:R$117,'Smlouvy, zakázky a jiné potřeby'!$H$18:$H$117,$B21)</f>
        <v>0</v>
      </c>
      <c r="G21" s="275">
        <f>SUMIFS('Smlouvy, zakázky a jiné potřeby'!S$18:S$117,'Smlouvy, zakázky a jiné potřeby'!$H$18:$H$117,$B21)</f>
        <v>0</v>
      </c>
      <c r="H21" s="275">
        <f>SUMIFS('Smlouvy, zakázky a jiné potřeby'!T$18:T$117,'Smlouvy, zakázky a jiné potřeby'!$H$18:$H$117,$B21)</f>
        <v>0</v>
      </c>
      <c r="I21" s="275">
        <f>SUMIFS('Smlouvy, zakázky a jiné potřeby'!U$18:U$117,'Smlouvy, zakázky a jiné potřeby'!$H$18:$H$117,$B21)</f>
        <v>0</v>
      </c>
      <c r="J21" s="275">
        <f>SUMIFS('Smlouvy, zakázky a jiné potřeby'!V$18:V$117,'Smlouvy, zakázky a jiné potřeby'!$H$18:$H$117,$B21)</f>
        <v>0</v>
      </c>
      <c r="K21" s="275">
        <f>SUMIFS('Smlouvy, zakázky a jiné potřeby'!W$18:W$117,'Smlouvy, zakázky a jiné potřeby'!$H$18:$H$117,$B21)</f>
        <v>0</v>
      </c>
    </row>
    <row r="22" spans="1:11" x14ac:dyDescent="0.3">
      <c r="A22" s="238" t="s">
        <v>105</v>
      </c>
      <c r="B22" s="210" t="s">
        <v>8</v>
      </c>
      <c r="C22" s="231">
        <f t="shared" si="3"/>
        <v>0</v>
      </c>
      <c r="D22" s="275">
        <f>SUMIFS('Smlouvy, zakázky a jiné potřeby'!P$18:P$117,'Smlouvy, zakázky a jiné potřeby'!$H$18:$H$117,$B22)</f>
        <v>0</v>
      </c>
      <c r="E22" s="275">
        <f>SUMIFS('Smlouvy, zakázky a jiné potřeby'!Q$18:Q$117,'Smlouvy, zakázky a jiné potřeby'!$H$18:$H$117,$B22)</f>
        <v>0</v>
      </c>
      <c r="F22" s="275">
        <f>SUMIFS('Smlouvy, zakázky a jiné potřeby'!R$18:R$117,'Smlouvy, zakázky a jiné potřeby'!$H$18:$H$117,$B22)</f>
        <v>0</v>
      </c>
      <c r="G22" s="275">
        <f>SUMIFS('Smlouvy, zakázky a jiné potřeby'!S$18:S$117,'Smlouvy, zakázky a jiné potřeby'!$H$18:$H$117,$B22)</f>
        <v>0</v>
      </c>
      <c r="H22" s="275">
        <f>SUMIFS('Smlouvy, zakázky a jiné potřeby'!T$18:T$117,'Smlouvy, zakázky a jiné potřeby'!$H$18:$H$117,$B22)</f>
        <v>0</v>
      </c>
      <c r="I22" s="275">
        <f>SUMIFS('Smlouvy, zakázky a jiné potřeby'!U$18:U$117,'Smlouvy, zakázky a jiné potřeby'!$H$18:$H$117,$B22)</f>
        <v>0</v>
      </c>
      <c r="J22" s="275">
        <f>SUMIFS('Smlouvy, zakázky a jiné potřeby'!V$18:V$117,'Smlouvy, zakázky a jiné potřeby'!$H$18:$H$117,$B22)</f>
        <v>0</v>
      </c>
      <c r="K22" s="275">
        <f>SUMIFS('Smlouvy, zakázky a jiné potřeby'!W$18:W$117,'Smlouvy, zakázky a jiné potřeby'!$H$18:$H$117,$B22)</f>
        <v>0</v>
      </c>
    </row>
    <row r="23" spans="1:11" ht="24" x14ac:dyDescent="0.3">
      <c r="A23" s="238" t="s">
        <v>105</v>
      </c>
      <c r="B23" s="210" t="s">
        <v>9</v>
      </c>
      <c r="C23" s="231">
        <f t="shared" si="3"/>
        <v>0</v>
      </c>
      <c r="D23" s="275">
        <f>SUMIFS('Smlouvy, zakázky a jiné potřeby'!P$18:P$117,'Smlouvy, zakázky a jiné potřeby'!$H$18:$H$117,$B23)</f>
        <v>0</v>
      </c>
      <c r="E23" s="275">
        <f>SUMIFS('Smlouvy, zakázky a jiné potřeby'!Q$18:Q$117,'Smlouvy, zakázky a jiné potřeby'!$H$18:$H$117,$B23)</f>
        <v>0</v>
      </c>
      <c r="F23" s="275">
        <f>SUMIFS('Smlouvy, zakázky a jiné potřeby'!R$18:R$117,'Smlouvy, zakázky a jiné potřeby'!$H$18:$H$117,$B23)</f>
        <v>0</v>
      </c>
      <c r="G23" s="275">
        <f>SUMIFS('Smlouvy, zakázky a jiné potřeby'!S$18:S$117,'Smlouvy, zakázky a jiné potřeby'!$H$18:$H$117,$B23)</f>
        <v>0</v>
      </c>
      <c r="H23" s="275">
        <f>SUMIFS('Smlouvy, zakázky a jiné potřeby'!T$18:T$117,'Smlouvy, zakázky a jiné potřeby'!$H$18:$H$117,$B23)</f>
        <v>0</v>
      </c>
      <c r="I23" s="275">
        <f>SUMIFS('Smlouvy, zakázky a jiné potřeby'!U$18:U$117,'Smlouvy, zakázky a jiné potřeby'!$H$18:$H$117,$B23)</f>
        <v>0</v>
      </c>
      <c r="J23" s="275">
        <f>SUMIFS('Smlouvy, zakázky a jiné potřeby'!V$18:V$117,'Smlouvy, zakázky a jiné potřeby'!$H$18:$H$117,$B23)</f>
        <v>0</v>
      </c>
      <c r="K23" s="275">
        <f>SUMIFS('Smlouvy, zakázky a jiné potřeby'!W$18:W$117,'Smlouvy, zakázky a jiné potřeby'!$H$18:$H$117,$B23)</f>
        <v>0</v>
      </c>
    </row>
    <row r="24" spans="1:11" hidden="1" x14ac:dyDescent="0.3">
      <c r="A24" s="238" t="s">
        <v>105</v>
      </c>
      <c r="B24" s="210" t="s">
        <v>428</v>
      </c>
      <c r="C24" s="231">
        <f t="shared" si="3"/>
        <v>0</v>
      </c>
      <c r="D24" s="275">
        <f>SUMIFS('Smlouvy, zakázky a jiné potřeby'!P$18:P$117,'Smlouvy, zakázky a jiné potřeby'!$H$18:$H$117,$B24)</f>
        <v>0</v>
      </c>
      <c r="E24" s="275">
        <f>SUMIFS('Smlouvy, zakázky a jiné potřeby'!Q$18:Q$117,'Smlouvy, zakázky a jiné potřeby'!$H$18:$H$117,$B24)</f>
        <v>0</v>
      </c>
      <c r="F24" s="275">
        <f>SUMIFS('Smlouvy, zakázky a jiné potřeby'!R$18:R$117,'Smlouvy, zakázky a jiné potřeby'!$H$18:$H$117,$B24)</f>
        <v>0</v>
      </c>
      <c r="G24" s="275">
        <f>SUMIFS('Smlouvy, zakázky a jiné potřeby'!S$18:S$117,'Smlouvy, zakázky a jiné potřeby'!$H$18:$H$117,$B24)</f>
        <v>0</v>
      </c>
      <c r="H24" s="275">
        <f>SUMIFS('Smlouvy, zakázky a jiné potřeby'!T$18:T$117,'Smlouvy, zakázky a jiné potřeby'!$H$18:$H$117,$B24)</f>
        <v>0</v>
      </c>
      <c r="I24" s="275">
        <f>SUMIFS('Smlouvy, zakázky a jiné potřeby'!U$18:U$117,'Smlouvy, zakázky a jiné potřeby'!$H$18:$H$117,$B24)</f>
        <v>0</v>
      </c>
      <c r="J24" s="275">
        <f>SUMIFS('Smlouvy, zakázky a jiné potřeby'!V$18:V$117,'Smlouvy, zakázky a jiné potřeby'!$H$18:$H$117,$B24)</f>
        <v>0</v>
      </c>
      <c r="K24" s="275">
        <f>SUMIFS('Smlouvy, zakázky a jiné potřeby'!W$18:W$117,'Smlouvy, zakázky a jiné potřeby'!$H$18:$H$117,$B24)</f>
        <v>0</v>
      </c>
    </row>
    <row r="25" spans="1:11" ht="24" hidden="1" x14ac:dyDescent="0.3">
      <c r="A25" s="238" t="s">
        <v>105</v>
      </c>
      <c r="B25" s="210" t="s">
        <v>10</v>
      </c>
      <c r="C25" s="231">
        <f t="shared" si="3"/>
        <v>0</v>
      </c>
      <c r="D25" s="275">
        <f>SUMIFS('Smlouvy, zakázky a jiné potřeby'!P$18:P$117,'Smlouvy, zakázky a jiné potřeby'!$H$18:$H$117,$B25)</f>
        <v>0</v>
      </c>
      <c r="E25" s="275">
        <f>SUMIFS('Smlouvy, zakázky a jiné potřeby'!Q$18:Q$117,'Smlouvy, zakázky a jiné potřeby'!$H$18:$H$117,$B25)</f>
        <v>0</v>
      </c>
      <c r="F25" s="275">
        <f>SUMIFS('Smlouvy, zakázky a jiné potřeby'!R$18:R$117,'Smlouvy, zakázky a jiné potřeby'!$H$18:$H$117,$B25)</f>
        <v>0</v>
      </c>
      <c r="G25" s="275">
        <f>SUMIFS('Smlouvy, zakázky a jiné potřeby'!S$18:S$117,'Smlouvy, zakázky a jiné potřeby'!$H$18:$H$117,$B25)</f>
        <v>0</v>
      </c>
      <c r="H25" s="275">
        <f>SUMIFS('Smlouvy, zakázky a jiné potřeby'!T$18:T$117,'Smlouvy, zakázky a jiné potřeby'!$H$18:$H$117,$B25)</f>
        <v>0</v>
      </c>
      <c r="I25" s="275">
        <f>SUMIFS('Smlouvy, zakázky a jiné potřeby'!U$18:U$117,'Smlouvy, zakázky a jiné potřeby'!$H$18:$H$117,$B25)</f>
        <v>0</v>
      </c>
      <c r="J25" s="275">
        <f>SUMIFS('Smlouvy, zakázky a jiné potřeby'!V$18:V$117,'Smlouvy, zakázky a jiné potřeby'!$H$18:$H$117,$B25)</f>
        <v>0</v>
      </c>
      <c r="K25" s="275">
        <f>SUMIFS('Smlouvy, zakázky a jiné potřeby'!W$18:W$117,'Smlouvy, zakázky a jiné potřeby'!$H$18:$H$117,$B25)</f>
        <v>0</v>
      </c>
    </row>
    <row r="26" spans="1:11" hidden="1" x14ac:dyDescent="0.3">
      <c r="A26" s="238" t="s">
        <v>105</v>
      </c>
      <c r="B26" s="210" t="s">
        <v>11</v>
      </c>
      <c r="C26" s="231">
        <f t="shared" si="3"/>
        <v>0</v>
      </c>
      <c r="D26" s="275">
        <f>SUMIFS('Smlouvy, zakázky a jiné potřeby'!P$18:P$117,'Smlouvy, zakázky a jiné potřeby'!$H$18:$H$117,$B26)</f>
        <v>0</v>
      </c>
      <c r="E26" s="275">
        <f>SUMIFS('Smlouvy, zakázky a jiné potřeby'!Q$18:Q$117,'Smlouvy, zakázky a jiné potřeby'!$H$18:$H$117,$B26)</f>
        <v>0</v>
      </c>
      <c r="F26" s="275">
        <f>SUMIFS('Smlouvy, zakázky a jiné potřeby'!R$18:R$117,'Smlouvy, zakázky a jiné potřeby'!$H$18:$H$117,$B26)</f>
        <v>0</v>
      </c>
      <c r="G26" s="275">
        <f>SUMIFS('Smlouvy, zakázky a jiné potřeby'!S$18:S$117,'Smlouvy, zakázky a jiné potřeby'!$H$18:$H$117,$B26)</f>
        <v>0</v>
      </c>
      <c r="H26" s="275">
        <f>SUMIFS('Smlouvy, zakázky a jiné potřeby'!T$18:T$117,'Smlouvy, zakázky a jiné potřeby'!$H$18:$H$117,$B26)</f>
        <v>0</v>
      </c>
      <c r="I26" s="275">
        <f>SUMIFS('Smlouvy, zakázky a jiné potřeby'!U$18:U$117,'Smlouvy, zakázky a jiné potřeby'!$H$18:$H$117,$B26)</f>
        <v>0</v>
      </c>
      <c r="J26" s="275">
        <f>SUMIFS('Smlouvy, zakázky a jiné potřeby'!V$18:V$117,'Smlouvy, zakázky a jiné potřeby'!$H$18:$H$117,$B26)</f>
        <v>0</v>
      </c>
      <c r="K26" s="275">
        <f>SUMIFS('Smlouvy, zakázky a jiné potřeby'!W$18:W$117,'Smlouvy, zakázky a jiné potřeby'!$H$18:$H$117,$B26)</f>
        <v>0</v>
      </c>
    </row>
    <row r="27" spans="1:11" ht="24" x14ac:dyDescent="0.3">
      <c r="A27" s="238" t="s">
        <v>105</v>
      </c>
      <c r="B27" s="210" t="s">
        <v>12</v>
      </c>
      <c r="C27" s="231">
        <f t="shared" si="3"/>
        <v>0</v>
      </c>
      <c r="D27" s="275">
        <f>SUMIFS('Smlouvy, zakázky a jiné potřeby'!P$18:P$117,'Smlouvy, zakázky a jiné potřeby'!$H$18:$H$117,$B27)</f>
        <v>0</v>
      </c>
      <c r="E27" s="275">
        <f>SUMIFS('Smlouvy, zakázky a jiné potřeby'!Q$18:Q$117,'Smlouvy, zakázky a jiné potřeby'!$H$18:$H$117,$B27)</f>
        <v>0</v>
      </c>
      <c r="F27" s="275">
        <f>SUMIFS('Smlouvy, zakázky a jiné potřeby'!R$18:R$117,'Smlouvy, zakázky a jiné potřeby'!$H$18:$H$117,$B27)</f>
        <v>0</v>
      </c>
      <c r="G27" s="275">
        <f>SUMIFS('Smlouvy, zakázky a jiné potřeby'!S$18:S$117,'Smlouvy, zakázky a jiné potřeby'!$H$18:$H$117,$B27)</f>
        <v>0</v>
      </c>
      <c r="H27" s="275">
        <f>SUMIFS('Smlouvy, zakázky a jiné potřeby'!T$18:T$117,'Smlouvy, zakázky a jiné potřeby'!$H$18:$H$117,$B27)</f>
        <v>0</v>
      </c>
      <c r="I27" s="275">
        <f>SUMIFS('Smlouvy, zakázky a jiné potřeby'!U$18:U$117,'Smlouvy, zakázky a jiné potřeby'!$H$18:$H$117,$B27)</f>
        <v>0</v>
      </c>
      <c r="J27" s="275">
        <f>SUMIFS('Smlouvy, zakázky a jiné potřeby'!V$18:V$117,'Smlouvy, zakázky a jiné potřeby'!$H$18:$H$117,$B27)</f>
        <v>0</v>
      </c>
      <c r="K27" s="275">
        <f>SUMIFS('Smlouvy, zakázky a jiné potřeby'!W$18:W$117,'Smlouvy, zakázky a jiné potřeby'!$H$18:$H$117,$B27)</f>
        <v>0</v>
      </c>
    </row>
    <row r="28" spans="1:11" hidden="1" x14ac:dyDescent="0.3">
      <c r="A28" s="238" t="s">
        <v>105</v>
      </c>
      <c r="B28" s="210" t="s">
        <v>429</v>
      </c>
      <c r="C28" s="231">
        <f t="shared" si="3"/>
        <v>0</v>
      </c>
      <c r="D28" s="275">
        <f>SUMIFS('Smlouvy, zakázky a jiné potřeby'!P$18:P$117,'Smlouvy, zakázky a jiné potřeby'!$H$18:$H$117,$B28)</f>
        <v>0</v>
      </c>
      <c r="E28" s="275">
        <f>SUMIFS('Smlouvy, zakázky a jiné potřeby'!Q$18:Q$117,'Smlouvy, zakázky a jiné potřeby'!$H$18:$H$117,$B28)</f>
        <v>0</v>
      </c>
      <c r="F28" s="275">
        <f>SUMIFS('Smlouvy, zakázky a jiné potřeby'!R$18:R$117,'Smlouvy, zakázky a jiné potřeby'!$H$18:$H$117,$B28)</f>
        <v>0</v>
      </c>
      <c r="G28" s="275">
        <f>SUMIFS('Smlouvy, zakázky a jiné potřeby'!S$18:S$117,'Smlouvy, zakázky a jiné potřeby'!$H$18:$H$117,$B28)</f>
        <v>0</v>
      </c>
      <c r="H28" s="275">
        <f>SUMIFS('Smlouvy, zakázky a jiné potřeby'!T$18:T$117,'Smlouvy, zakázky a jiné potřeby'!$H$18:$H$117,$B28)</f>
        <v>0</v>
      </c>
      <c r="I28" s="275">
        <f>SUMIFS('Smlouvy, zakázky a jiné potřeby'!U$18:U$117,'Smlouvy, zakázky a jiné potřeby'!$H$18:$H$117,$B28)</f>
        <v>0</v>
      </c>
      <c r="J28" s="275">
        <f>SUMIFS('Smlouvy, zakázky a jiné potřeby'!V$18:V$117,'Smlouvy, zakázky a jiné potřeby'!$H$18:$H$117,$B28)</f>
        <v>0</v>
      </c>
      <c r="K28" s="275">
        <f>SUMIFS('Smlouvy, zakázky a jiné potřeby'!W$18:W$117,'Smlouvy, zakázky a jiné potřeby'!$H$18:$H$117,$B28)</f>
        <v>0</v>
      </c>
    </row>
    <row r="29" spans="1:11" x14ac:dyDescent="0.3">
      <c r="A29" s="238" t="s">
        <v>105</v>
      </c>
      <c r="B29" s="210" t="s">
        <v>13</v>
      </c>
      <c r="C29" s="231">
        <f t="shared" si="3"/>
        <v>0</v>
      </c>
      <c r="D29" s="275">
        <f>SUMIFS('Smlouvy, zakázky a jiné potřeby'!P$18:P$117,'Smlouvy, zakázky a jiné potřeby'!$H$18:$H$117,$B29)</f>
        <v>0</v>
      </c>
      <c r="E29" s="275">
        <f>SUMIFS('Smlouvy, zakázky a jiné potřeby'!Q$18:Q$117,'Smlouvy, zakázky a jiné potřeby'!$H$18:$H$117,$B29)</f>
        <v>0</v>
      </c>
      <c r="F29" s="275">
        <f>SUMIFS('Smlouvy, zakázky a jiné potřeby'!R$18:R$117,'Smlouvy, zakázky a jiné potřeby'!$H$18:$H$117,$B29)</f>
        <v>0</v>
      </c>
      <c r="G29" s="275">
        <f>SUMIFS('Smlouvy, zakázky a jiné potřeby'!S$18:S$117,'Smlouvy, zakázky a jiné potřeby'!$H$18:$H$117,$B29)</f>
        <v>0</v>
      </c>
      <c r="H29" s="275">
        <f>SUMIFS('Smlouvy, zakázky a jiné potřeby'!T$18:T$117,'Smlouvy, zakázky a jiné potřeby'!$H$18:$H$117,$B29)</f>
        <v>0</v>
      </c>
      <c r="I29" s="275">
        <f>SUMIFS('Smlouvy, zakázky a jiné potřeby'!U$18:U$117,'Smlouvy, zakázky a jiné potřeby'!$H$18:$H$117,$B29)</f>
        <v>0</v>
      </c>
      <c r="J29" s="275">
        <f>SUMIFS('Smlouvy, zakázky a jiné potřeby'!V$18:V$117,'Smlouvy, zakázky a jiné potřeby'!$H$18:$H$117,$B29)</f>
        <v>0</v>
      </c>
      <c r="K29" s="275">
        <f>SUMIFS('Smlouvy, zakázky a jiné potřeby'!W$18:W$117,'Smlouvy, zakázky a jiné potřeby'!$H$18:$H$117,$B29)</f>
        <v>0</v>
      </c>
    </row>
    <row r="30" spans="1:11" hidden="1" x14ac:dyDescent="0.3">
      <c r="A30" s="238" t="s">
        <v>105</v>
      </c>
      <c r="B30" s="210" t="s">
        <v>14</v>
      </c>
      <c r="C30" s="231">
        <f t="shared" si="3"/>
        <v>0</v>
      </c>
      <c r="D30" s="275">
        <f>SUMIFS('Smlouvy, zakázky a jiné potřeby'!P$18:P$117,'Smlouvy, zakázky a jiné potřeby'!$H$18:$H$117,$B30)</f>
        <v>0</v>
      </c>
      <c r="E30" s="275">
        <f>SUMIFS('Smlouvy, zakázky a jiné potřeby'!Q$18:Q$117,'Smlouvy, zakázky a jiné potřeby'!$H$18:$H$117,$B30)</f>
        <v>0</v>
      </c>
      <c r="F30" s="275">
        <f>SUMIFS('Smlouvy, zakázky a jiné potřeby'!R$18:R$117,'Smlouvy, zakázky a jiné potřeby'!$H$18:$H$117,$B30)</f>
        <v>0</v>
      </c>
      <c r="G30" s="275">
        <f>SUMIFS('Smlouvy, zakázky a jiné potřeby'!S$18:S$117,'Smlouvy, zakázky a jiné potřeby'!$H$18:$H$117,$B30)</f>
        <v>0</v>
      </c>
      <c r="H30" s="275">
        <f>SUMIFS('Smlouvy, zakázky a jiné potřeby'!T$18:T$117,'Smlouvy, zakázky a jiné potřeby'!$H$18:$H$117,$B30)</f>
        <v>0</v>
      </c>
      <c r="I30" s="275">
        <f>SUMIFS('Smlouvy, zakázky a jiné potřeby'!U$18:U$117,'Smlouvy, zakázky a jiné potřeby'!$H$18:$H$117,$B30)</f>
        <v>0</v>
      </c>
      <c r="J30" s="275">
        <f>SUMIFS('Smlouvy, zakázky a jiné potřeby'!V$18:V$117,'Smlouvy, zakázky a jiné potřeby'!$H$18:$H$117,$B30)</f>
        <v>0</v>
      </c>
      <c r="K30" s="275">
        <f>SUMIFS('Smlouvy, zakázky a jiné potřeby'!W$18:W$117,'Smlouvy, zakázky a jiné potřeby'!$H$18:$H$117,$B30)</f>
        <v>0</v>
      </c>
    </row>
    <row r="31" spans="1:11" ht="24" hidden="1" x14ac:dyDescent="0.3">
      <c r="A31" s="238" t="s">
        <v>105</v>
      </c>
      <c r="B31" s="210" t="s">
        <v>430</v>
      </c>
      <c r="C31" s="231">
        <f t="shared" si="3"/>
        <v>0</v>
      </c>
      <c r="D31" s="275">
        <f>SUMIFS('Smlouvy, zakázky a jiné potřeby'!P$18:P$117,'Smlouvy, zakázky a jiné potřeby'!$H$18:$H$117,$B31)</f>
        <v>0</v>
      </c>
      <c r="E31" s="275">
        <f>SUMIFS('Smlouvy, zakázky a jiné potřeby'!Q$18:Q$117,'Smlouvy, zakázky a jiné potřeby'!$H$18:$H$117,$B31)</f>
        <v>0</v>
      </c>
      <c r="F31" s="275">
        <f>SUMIFS('Smlouvy, zakázky a jiné potřeby'!R$18:R$117,'Smlouvy, zakázky a jiné potřeby'!$H$18:$H$117,$B31)</f>
        <v>0</v>
      </c>
      <c r="G31" s="275">
        <f>SUMIFS('Smlouvy, zakázky a jiné potřeby'!S$18:S$117,'Smlouvy, zakázky a jiné potřeby'!$H$18:$H$117,$B31)</f>
        <v>0</v>
      </c>
      <c r="H31" s="275">
        <f>SUMIFS('Smlouvy, zakázky a jiné potřeby'!T$18:T$117,'Smlouvy, zakázky a jiné potřeby'!$H$18:$H$117,$B31)</f>
        <v>0</v>
      </c>
      <c r="I31" s="275">
        <f>SUMIFS('Smlouvy, zakázky a jiné potřeby'!U$18:U$117,'Smlouvy, zakázky a jiné potřeby'!$H$18:$H$117,$B31)</f>
        <v>0</v>
      </c>
      <c r="J31" s="275">
        <f>SUMIFS('Smlouvy, zakázky a jiné potřeby'!V$18:V$117,'Smlouvy, zakázky a jiné potřeby'!$H$18:$H$117,$B31)</f>
        <v>0</v>
      </c>
      <c r="K31" s="275">
        <f>SUMIFS('Smlouvy, zakázky a jiné potřeby'!W$18:W$117,'Smlouvy, zakázky a jiné potřeby'!$H$18:$H$117,$B31)</f>
        <v>0</v>
      </c>
    </row>
    <row r="32" spans="1:11" ht="24" hidden="1" x14ac:dyDescent="0.3">
      <c r="A32" s="238" t="s">
        <v>105</v>
      </c>
      <c r="B32" s="210" t="s">
        <v>15</v>
      </c>
      <c r="C32" s="231">
        <f t="shared" si="3"/>
        <v>0</v>
      </c>
      <c r="D32" s="275">
        <f>SUMIFS('Smlouvy, zakázky a jiné potřeby'!P$18:P$117,'Smlouvy, zakázky a jiné potřeby'!$H$18:$H$117,$B32)</f>
        <v>0</v>
      </c>
      <c r="E32" s="275">
        <f>SUMIFS('Smlouvy, zakázky a jiné potřeby'!Q$18:Q$117,'Smlouvy, zakázky a jiné potřeby'!$H$18:$H$117,$B32)</f>
        <v>0</v>
      </c>
      <c r="F32" s="275">
        <f>SUMIFS('Smlouvy, zakázky a jiné potřeby'!R$18:R$117,'Smlouvy, zakázky a jiné potřeby'!$H$18:$H$117,$B32)</f>
        <v>0</v>
      </c>
      <c r="G32" s="275">
        <f>SUMIFS('Smlouvy, zakázky a jiné potřeby'!S$18:S$117,'Smlouvy, zakázky a jiné potřeby'!$H$18:$H$117,$B32)</f>
        <v>0</v>
      </c>
      <c r="H32" s="275">
        <f>SUMIFS('Smlouvy, zakázky a jiné potřeby'!T$18:T$117,'Smlouvy, zakázky a jiné potřeby'!$H$18:$H$117,$B32)</f>
        <v>0</v>
      </c>
      <c r="I32" s="275">
        <f>SUMIFS('Smlouvy, zakázky a jiné potřeby'!U$18:U$117,'Smlouvy, zakázky a jiné potřeby'!$H$18:$H$117,$B32)</f>
        <v>0</v>
      </c>
      <c r="J32" s="275">
        <f>SUMIFS('Smlouvy, zakázky a jiné potřeby'!V$18:V$117,'Smlouvy, zakázky a jiné potřeby'!$H$18:$H$117,$B32)</f>
        <v>0</v>
      </c>
      <c r="K32" s="275">
        <f>SUMIFS('Smlouvy, zakázky a jiné potřeby'!W$18:W$117,'Smlouvy, zakázky a jiné potřeby'!$H$18:$H$117,$B32)</f>
        <v>0</v>
      </c>
    </row>
    <row r="33" spans="1:11" ht="14.4" hidden="1" customHeight="1" x14ac:dyDescent="0.3">
      <c r="A33" s="238" t="s">
        <v>105</v>
      </c>
      <c r="B33" s="210" t="s">
        <v>16</v>
      </c>
      <c r="C33" s="231">
        <f t="shared" si="3"/>
        <v>0</v>
      </c>
      <c r="D33" s="275">
        <f>SUMIFS('Smlouvy, zakázky a jiné potřeby'!P$18:P$117,'Smlouvy, zakázky a jiné potřeby'!$H$18:$H$117,$B33)</f>
        <v>0</v>
      </c>
      <c r="E33" s="275">
        <f>SUMIFS('Smlouvy, zakázky a jiné potřeby'!Q$18:Q$117,'Smlouvy, zakázky a jiné potřeby'!$H$18:$H$117,$B33)</f>
        <v>0</v>
      </c>
      <c r="F33" s="275">
        <f>SUMIFS('Smlouvy, zakázky a jiné potřeby'!R$18:R$117,'Smlouvy, zakázky a jiné potřeby'!$H$18:$H$117,$B33)</f>
        <v>0</v>
      </c>
      <c r="G33" s="275">
        <f>SUMIFS('Smlouvy, zakázky a jiné potřeby'!S$18:S$117,'Smlouvy, zakázky a jiné potřeby'!$H$18:$H$117,$B33)</f>
        <v>0</v>
      </c>
      <c r="H33" s="275">
        <f>SUMIFS('Smlouvy, zakázky a jiné potřeby'!T$18:T$117,'Smlouvy, zakázky a jiné potřeby'!$H$18:$H$117,$B33)</f>
        <v>0</v>
      </c>
      <c r="I33" s="275">
        <f>SUMIFS('Smlouvy, zakázky a jiné potřeby'!U$18:U$117,'Smlouvy, zakázky a jiné potřeby'!$H$18:$H$117,$B33)</f>
        <v>0</v>
      </c>
      <c r="J33" s="275">
        <f>SUMIFS('Smlouvy, zakázky a jiné potřeby'!V$18:V$117,'Smlouvy, zakázky a jiné potřeby'!$H$18:$H$117,$B33)</f>
        <v>0</v>
      </c>
      <c r="K33" s="275">
        <f>SUMIFS('Smlouvy, zakázky a jiné potřeby'!W$18:W$117,'Smlouvy, zakázky a jiné potřeby'!$H$18:$H$117,$B33)</f>
        <v>0</v>
      </c>
    </row>
    <row r="34" spans="1:11" ht="24" x14ac:dyDescent="0.3">
      <c r="A34" s="238" t="s">
        <v>105</v>
      </c>
      <c r="B34" s="210" t="s">
        <v>47</v>
      </c>
      <c r="C34" s="231">
        <f t="shared" si="3"/>
        <v>0</v>
      </c>
      <c r="D34" s="275">
        <f>SUMIFS('Smlouvy, zakázky a jiné potřeby'!P$18:P$117,'Smlouvy, zakázky a jiné potřeby'!$H$18:$H$117,$B34)</f>
        <v>0</v>
      </c>
      <c r="E34" s="275">
        <f>SUMIFS('Smlouvy, zakázky a jiné potřeby'!Q$18:Q$117,'Smlouvy, zakázky a jiné potřeby'!$H$18:$H$117,$B34)</f>
        <v>0</v>
      </c>
      <c r="F34" s="275">
        <f>SUMIFS('Smlouvy, zakázky a jiné potřeby'!R$18:R$117,'Smlouvy, zakázky a jiné potřeby'!$H$18:$H$117,$B34)</f>
        <v>0</v>
      </c>
      <c r="G34" s="275">
        <f>SUMIFS('Smlouvy, zakázky a jiné potřeby'!S$18:S$117,'Smlouvy, zakázky a jiné potřeby'!$H$18:$H$117,$B34)</f>
        <v>0</v>
      </c>
      <c r="H34" s="275">
        <f>SUMIFS('Smlouvy, zakázky a jiné potřeby'!T$18:T$117,'Smlouvy, zakázky a jiné potřeby'!$H$18:$H$117,$B34)</f>
        <v>0</v>
      </c>
      <c r="I34" s="275">
        <f>SUMIFS('Smlouvy, zakázky a jiné potřeby'!U$18:U$117,'Smlouvy, zakázky a jiné potřeby'!$H$18:$H$117,$B34)</f>
        <v>0</v>
      </c>
      <c r="J34" s="275">
        <f>SUMIFS('Smlouvy, zakázky a jiné potřeby'!V$18:V$117,'Smlouvy, zakázky a jiné potřeby'!$H$18:$H$117,$B34)</f>
        <v>0</v>
      </c>
      <c r="K34" s="275">
        <f>SUMIFS('Smlouvy, zakázky a jiné potřeby'!W$18:W$117,'Smlouvy, zakázky a jiné potřeby'!$H$18:$H$117,$B34)</f>
        <v>0</v>
      </c>
    </row>
    <row r="35" spans="1:11" hidden="1" x14ac:dyDescent="0.3">
      <c r="A35" s="238" t="s">
        <v>105</v>
      </c>
      <c r="B35" s="210" t="s">
        <v>17</v>
      </c>
      <c r="C35" s="231">
        <f t="shared" si="3"/>
        <v>0</v>
      </c>
      <c r="D35" s="275">
        <f>SUMIFS('Smlouvy, zakázky a jiné potřeby'!P$18:P$117,'Smlouvy, zakázky a jiné potřeby'!$H$18:$H$117,$B35)</f>
        <v>0</v>
      </c>
      <c r="E35" s="275">
        <f>SUMIFS('Smlouvy, zakázky a jiné potřeby'!Q$18:Q$117,'Smlouvy, zakázky a jiné potřeby'!$H$18:$H$117,$B35)</f>
        <v>0</v>
      </c>
      <c r="F35" s="275">
        <f>SUMIFS('Smlouvy, zakázky a jiné potřeby'!R$18:R$117,'Smlouvy, zakázky a jiné potřeby'!$H$18:$H$117,$B35)</f>
        <v>0</v>
      </c>
      <c r="G35" s="275">
        <f>SUMIFS('Smlouvy, zakázky a jiné potřeby'!S$18:S$117,'Smlouvy, zakázky a jiné potřeby'!$H$18:$H$117,$B35)</f>
        <v>0</v>
      </c>
      <c r="H35" s="275">
        <f>SUMIFS('Smlouvy, zakázky a jiné potřeby'!T$18:T$117,'Smlouvy, zakázky a jiné potřeby'!$H$18:$H$117,$B35)</f>
        <v>0</v>
      </c>
      <c r="I35" s="275">
        <f>SUMIFS('Smlouvy, zakázky a jiné potřeby'!U$18:U$117,'Smlouvy, zakázky a jiné potřeby'!$H$18:$H$117,$B35)</f>
        <v>0</v>
      </c>
      <c r="J35" s="275">
        <f>SUMIFS('Smlouvy, zakázky a jiné potřeby'!V$18:V$117,'Smlouvy, zakázky a jiné potřeby'!$H$18:$H$117,$B35)</f>
        <v>0</v>
      </c>
      <c r="K35" s="275">
        <f>SUMIFS('Smlouvy, zakázky a jiné potřeby'!W$18:W$117,'Smlouvy, zakázky a jiné potřeby'!$H$18:$H$117,$B35)</f>
        <v>0</v>
      </c>
    </row>
    <row r="36" spans="1:11" hidden="1" x14ac:dyDescent="0.3">
      <c r="A36" s="238" t="s">
        <v>105</v>
      </c>
      <c r="B36" s="210" t="s">
        <v>18</v>
      </c>
      <c r="C36" s="231">
        <f t="shared" si="3"/>
        <v>0</v>
      </c>
      <c r="D36" s="275">
        <f>SUMIFS('Smlouvy, zakázky a jiné potřeby'!P$18:P$117,'Smlouvy, zakázky a jiné potřeby'!$H$18:$H$117,$B36)</f>
        <v>0</v>
      </c>
      <c r="E36" s="275">
        <f>SUMIFS('Smlouvy, zakázky a jiné potřeby'!Q$18:Q$117,'Smlouvy, zakázky a jiné potřeby'!$H$18:$H$117,$B36)</f>
        <v>0</v>
      </c>
      <c r="F36" s="275">
        <f>SUMIFS('Smlouvy, zakázky a jiné potřeby'!R$18:R$117,'Smlouvy, zakázky a jiné potřeby'!$H$18:$H$117,$B36)</f>
        <v>0</v>
      </c>
      <c r="G36" s="275">
        <f>SUMIFS('Smlouvy, zakázky a jiné potřeby'!S$18:S$117,'Smlouvy, zakázky a jiné potřeby'!$H$18:$H$117,$B36)</f>
        <v>0</v>
      </c>
      <c r="H36" s="275">
        <f>SUMIFS('Smlouvy, zakázky a jiné potřeby'!T$18:T$117,'Smlouvy, zakázky a jiné potřeby'!$H$18:$H$117,$B36)</f>
        <v>0</v>
      </c>
      <c r="I36" s="275">
        <f>SUMIFS('Smlouvy, zakázky a jiné potřeby'!U$18:U$117,'Smlouvy, zakázky a jiné potřeby'!$H$18:$H$117,$B36)</f>
        <v>0</v>
      </c>
      <c r="J36" s="275">
        <f>SUMIFS('Smlouvy, zakázky a jiné potřeby'!V$18:V$117,'Smlouvy, zakázky a jiné potřeby'!$H$18:$H$117,$B36)</f>
        <v>0</v>
      </c>
      <c r="K36" s="275">
        <f>SUMIFS('Smlouvy, zakázky a jiné potřeby'!W$18:W$117,'Smlouvy, zakázky a jiné potřeby'!$H$18:$H$117,$B36)</f>
        <v>0</v>
      </c>
    </row>
    <row r="37" spans="1:11" hidden="1" x14ac:dyDescent="0.3">
      <c r="A37" s="238" t="s">
        <v>105</v>
      </c>
      <c r="B37" s="210" t="s">
        <v>19</v>
      </c>
      <c r="C37" s="231">
        <f t="shared" si="3"/>
        <v>0</v>
      </c>
      <c r="D37" s="275">
        <f>SUMIFS('Smlouvy, zakázky a jiné potřeby'!P$18:P$117,'Smlouvy, zakázky a jiné potřeby'!$H$18:$H$117,$B37)</f>
        <v>0</v>
      </c>
      <c r="E37" s="275">
        <f>SUMIFS('Smlouvy, zakázky a jiné potřeby'!Q$18:Q$117,'Smlouvy, zakázky a jiné potřeby'!$H$18:$H$117,$B37)</f>
        <v>0</v>
      </c>
      <c r="F37" s="275">
        <f>SUMIFS('Smlouvy, zakázky a jiné potřeby'!R$18:R$117,'Smlouvy, zakázky a jiné potřeby'!$H$18:$H$117,$B37)</f>
        <v>0</v>
      </c>
      <c r="G37" s="275">
        <f>SUMIFS('Smlouvy, zakázky a jiné potřeby'!S$18:S$117,'Smlouvy, zakázky a jiné potřeby'!$H$18:$H$117,$B37)</f>
        <v>0</v>
      </c>
      <c r="H37" s="275">
        <f>SUMIFS('Smlouvy, zakázky a jiné potřeby'!T$18:T$117,'Smlouvy, zakázky a jiné potřeby'!$H$18:$H$117,$B37)</f>
        <v>0</v>
      </c>
      <c r="I37" s="275">
        <f>SUMIFS('Smlouvy, zakázky a jiné potřeby'!U$18:U$117,'Smlouvy, zakázky a jiné potřeby'!$H$18:$H$117,$B37)</f>
        <v>0</v>
      </c>
      <c r="J37" s="275">
        <f>SUMIFS('Smlouvy, zakázky a jiné potřeby'!V$18:V$117,'Smlouvy, zakázky a jiné potřeby'!$H$18:$H$117,$B37)</f>
        <v>0</v>
      </c>
      <c r="K37" s="275">
        <f>SUMIFS('Smlouvy, zakázky a jiné potřeby'!W$18:W$117,'Smlouvy, zakázky a jiné potřeby'!$H$18:$H$117,$B37)</f>
        <v>0</v>
      </c>
    </row>
    <row r="38" spans="1:11" ht="24" hidden="1" x14ac:dyDescent="0.3">
      <c r="A38" s="238" t="s">
        <v>105</v>
      </c>
      <c r="B38" s="210" t="s">
        <v>20</v>
      </c>
      <c r="C38" s="231">
        <f t="shared" si="3"/>
        <v>0</v>
      </c>
      <c r="D38" s="275">
        <f>SUMIFS('Smlouvy, zakázky a jiné potřeby'!P$18:P$117,'Smlouvy, zakázky a jiné potřeby'!$H$18:$H$117,$B38)</f>
        <v>0</v>
      </c>
      <c r="E38" s="275">
        <f>SUMIFS('Smlouvy, zakázky a jiné potřeby'!Q$18:Q$117,'Smlouvy, zakázky a jiné potřeby'!$H$18:$H$117,$B38)</f>
        <v>0</v>
      </c>
      <c r="F38" s="275">
        <f>SUMIFS('Smlouvy, zakázky a jiné potřeby'!R$18:R$117,'Smlouvy, zakázky a jiné potřeby'!$H$18:$H$117,$B38)</f>
        <v>0</v>
      </c>
      <c r="G38" s="275">
        <f>SUMIFS('Smlouvy, zakázky a jiné potřeby'!S$18:S$117,'Smlouvy, zakázky a jiné potřeby'!$H$18:$H$117,$B38)</f>
        <v>0</v>
      </c>
      <c r="H38" s="275">
        <f>SUMIFS('Smlouvy, zakázky a jiné potřeby'!T$18:T$117,'Smlouvy, zakázky a jiné potřeby'!$H$18:$H$117,$B38)</f>
        <v>0</v>
      </c>
      <c r="I38" s="275">
        <f>SUMIFS('Smlouvy, zakázky a jiné potřeby'!U$18:U$117,'Smlouvy, zakázky a jiné potřeby'!$H$18:$H$117,$B38)</f>
        <v>0</v>
      </c>
      <c r="J38" s="275">
        <f>SUMIFS('Smlouvy, zakázky a jiné potřeby'!V$18:V$117,'Smlouvy, zakázky a jiné potřeby'!$H$18:$H$117,$B38)</f>
        <v>0</v>
      </c>
      <c r="K38" s="275">
        <f>SUMIFS('Smlouvy, zakázky a jiné potřeby'!W$18:W$117,'Smlouvy, zakázky a jiné potřeby'!$H$18:$H$117,$B38)</f>
        <v>0</v>
      </c>
    </row>
    <row r="39" spans="1:11" hidden="1" x14ac:dyDescent="0.3">
      <c r="A39" s="238" t="s">
        <v>105</v>
      </c>
      <c r="B39" s="210" t="s">
        <v>48</v>
      </c>
      <c r="C39" s="231">
        <f t="shared" si="3"/>
        <v>0</v>
      </c>
      <c r="D39" s="275">
        <f>SUMIFS('Smlouvy, zakázky a jiné potřeby'!P$18:P$117,'Smlouvy, zakázky a jiné potřeby'!$H$18:$H$117,$B39)</f>
        <v>0</v>
      </c>
      <c r="E39" s="275">
        <f>SUMIFS('Smlouvy, zakázky a jiné potřeby'!Q$18:Q$117,'Smlouvy, zakázky a jiné potřeby'!$H$18:$H$117,$B39)</f>
        <v>0</v>
      </c>
      <c r="F39" s="275">
        <f>SUMIFS('Smlouvy, zakázky a jiné potřeby'!R$18:R$117,'Smlouvy, zakázky a jiné potřeby'!$H$18:$H$117,$B39)</f>
        <v>0</v>
      </c>
      <c r="G39" s="275">
        <f>SUMIFS('Smlouvy, zakázky a jiné potřeby'!S$18:S$117,'Smlouvy, zakázky a jiné potřeby'!$H$18:$H$117,$B39)</f>
        <v>0</v>
      </c>
      <c r="H39" s="275">
        <f>SUMIFS('Smlouvy, zakázky a jiné potřeby'!T$18:T$117,'Smlouvy, zakázky a jiné potřeby'!$H$18:$H$117,$B39)</f>
        <v>0</v>
      </c>
      <c r="I39" s="275">
        <f>SUMIFS('Smlouvy, zakázky a jiné potřeby'!U$18:U$117,'Smlouvy, zakázky a jiné potřeby'!$H$18:$H$117,$B39)</f>
        <v>0</v>
      </c>
      <c r="J39" s="275">
        <f>SUMIFS('Smlouvy, zakázky a jiné potřeby'!V$18:V$117,'Smlouvy, zakázky a jiné potřeby'!$H$18:$H$117,$B39)</f>
        <v>0</v>
      </c>
      <c r="K39" s="275">
        <f>SUMIFS('Smlouvy, zakázky a jiné potřeby'!W$18:W$117,'Smlouvy, zakázky a jiné potřeby'!$H$18:$H$117,$B39)</f>
        <v>0</v>
      </c>
    </row>
    <row r="40" spans="1:11" hidden="1" x14ac:dyDescent="0.3">
      <c r="A40" s="238" t="s">
        <v>105</v>
      </c>
      <c r="B40" s="210" t="s">
        <v>21</v>
      </c>
      <c r="C40" s="231">
        <f t="shared" si="3"/>
        <v>0</v>
      </c>
      <c r="D40" s="275">
        <f>SUMIFS('Smlouvy, zakázky a jiné potřeby'!P$18:P$117,'Smlouvy, zakázky a jiné potřeby'!$H$18:$H$117,$B40)</f>
        <v>0</v>
      </c>
      <c r="E40" s="275">
        <f>SUMIFS('Smlouvy, zakázky a jiné potřeby'!Q$18:Q$117,'Smlouvy, zakázky a jiné potřeby'!$H$18:$H$117,$B40)</f>
        <v>0</v>
      </c>
      <c r="F40" s="275">
        <f>SUMIFS('Smlouvy, zakázky a jiné potřeby'!R$18:R$117,'Smlouvy, zakázky a jiné potřeby'!$H$18:$H$117,$B40)</f>
        <v>0</v>
      </c>
      <c r="G40" s="275">
        <f>SUMIFS('Smlouvy, zakázky a jiné potřeby'!S$18:S$117,'Smlouvy, zakázky a jiné potřeby'!$H$18:$H$117,$B40)</f>
        <v>0</v>
      </c>
      <c r="H40" s="275">
        <f>SUMIFS('Smlouvy, zakázky a jiné potřeby'!T$18:T$117,'Smlouvy, zakázky a jiné potřeby'!$H$18:$H$117,$B40)</f>
        <v>0</v>
      </c>
      <c r="I40" s="275">
        <f>SUMIFS('Smlouvy, zakázky a jiné potřeby'!U$18:U$117,'Smlouvy, zakázky a jiné potřeby'!$H$18:$H$117,$B40)</f>
        <v>0</v>
      </c>
      <c r="J40" s="275">
        <f>SUMIFS('Smlouvy, zakázky a jiné potřeby'!V$18:V$117,'Smlouvy, zakázky a jiné potřeby'!$H$18:$H$117,$B40)</f>
        <v>0</v>
      </c>
      <c r="K40" s="275">
        <f>SUMIFS('Smlouvy, zakázky a jiné potřeby'!W$18:W$117,'Smlouvy, zakázky a jiné potřeby'!$H$18:$H$117,$B40)</f>
        <v>0</v>
      </c>
    </row>
    <row r="41" spans="1:11" ht="24" hidden="1" x14ac:dyDescent="0.3">
      <c r="A41" s="239" t="s">
        <v>106</v>
      </c>
      <c r="B41" s="210" t="s">
        <v>22</v>
      </c>
      <c r="C41" s="231">
        <f t="shared" si="3"/>
        <v>0</v>
      </c>
      <c r="D41" s="275">
        <f>SUMIFS('Smlouvy, zakázky a jiné potřeby'!P$18:P$117,'Smlouvy, zakázky a jiné potřeby'!$H$18:$H$117,$B41)</f>
        <v>0</v>
      </c>
      <c r="E41" s="275">
        <f>SUMIFS('Smlouvy, zakázky a jiné potřeby'!Q$18:Q$117,'Smlouvy, zakázky a jiné potřeby'!$H$18:$H$117,$B41)</f>
        <v>0</v>
      </c>
      <c r="F41" s="275">
        <f>SUMIFS('Smlouvy, zakázky a jiné potřeby'!R$18:R$117,'Smlouvy, zakázky a jiné potřeby'!$H$18:$H$117,$B41)</f>
        <v>0</v>
      </c>
      <c r="G41" s="275">
        <f>SUMIFS('Smlouvy, zakázky a jiné potřeby'!S$18:S$117,'Smlouvy, zakázky a jiné potřeby'!$H$18:$H$117,$B41)</f>
        <v>0</v>
      </c>
      <c r="H41" s="275">
        <f>SUMIFS('Smlouvy, zakázky a jiné potřeby'!T$18:T$117,'Smlouvy, zakázky a jiné potřeby'!$H$18:$H$117,$B41)</f>
        <v>0</v>
      </c>
      <c r="I41" s="275">
        <f>SUMIFS('Smlouvy, zakázky a jiné potřeby'!U$18:U$117,'Smlouvy, zakázky a jiné potřeby'!$H$18:$H$117,$B41)</f>
        <v>0</v>
      </c>
      <c r="J41" s="275">
        <f>SUMIFS('Smlouvy, zakázky a jiné potřeby'!V$18:V$117,'Smlouvy, zakázky a jiné potřeby'!$H$18:$H$117,$B41)</f>
        <v>0</v>
      </c>
      <c r="K41" s="275">
        <f>SUMIFS('Smlouvy, zakázky a jiné potřeby'!W$18:W$117,'Smlouvy, zakázky a jiné potřeby'!$H$18:$H$117,$B41)</f>
        <v>0</v>
      </c>
    </row>
    <row r="42" spans="1:11" hidden="1" x14ac:dyDescent="0.3">
      <c r="A42" s="239" t="s">
        <v>106</v>
      </c>
      <c r="B42" s="210" t="s">
        <v>23</v>
      </c>
      <c r="C42" s="231">
        <f t="shared" si="3"/>
        <v>0</v>
      </c>
      <c r="D42" s="275">
        <f>SUMIFS('Smlouvy, zakázky a jiné potřeby'!P$18:P$117,'Smlouvy, zakázky a jiné potřeby'!$H$18:$H$117,$B42)</f>
        <v>0</v>
      </c>
      <c r="E42" s="275">
        <f>SUMIFS('Smlouvy, zakázky a jiné potřeby'!Q$18:Q$117,'Smlouvy, zakázky a jiné potřeby'!$H$18:$H$117,$B42)</f>
        <v>0</v>
      </c>
      <c r="F42" s="275">
        <f>SUMIFS('Smlouvy, zakázky a jiné potřeby'!R$18:R$117,'Smlouvy, zakázky a jiné potřeby'!$H$18:$H$117,$B42)</f>
        <v>0</v>
      </c>
      <c r="G42" s="275">
        <f>SUMIFS('Smlouvy, zakázky a jiné potřeby'!S$18:S$117,'Smlouvy, zakázky a jiné potřeby'!$H$18:$H$117,$B42)</f>
        <v>0</v>
      </c>
      <c r="H42" s="275">
        <f>SUMIFS('Smlouvy, zakázky a jiné potřeby'!T$18:T$117,'Smlouvy, zakázky a jiné potřeby'!$H$18:$H$117,$B42)</f>
        <v>0</v>
      </c>
      <c r="I42" s="275">
        <f>SUMIFS('Smlouvy, zakázky a jiné potřeby'!U$18:U$117,'Smlouvy, zakázky a jiné potřeby'!$H$18:$H$117,$B42)</f>
        <v>0</v>
      </c>
      <c r="J42" s="275">
        <f>SUMIFS('Smlouvy, zakázky a jiné potřeby'!V$18:V$117,'Smlouvy, zakázky a jiné potřeby'!$H$18:$H$117,$B42)</f>
        <v>0</v>
      </c>
      <c r="K42" s="275">
        <f>SUMIFS('Smlouvy, zakázky a jiné potřeby'!W$18:W$117,'Smlouvy, zakázky a jiné potřeby'!$H$18:$H$117,$B42)</f>
        <v>0</v>
      </c>
    </row>
    <row r="43" spans="1:11" hidden="1" x14ac:dyDescent="0.3">
      <c r="A43" s="239" t="s">
        <v>106</v>
      </c>
      <c r="B43" s="210" t="s">
        <v>24</v>
      </c>
      <c r="C43" s="231">
        <f t="shared" si="3"/>
        <v>0</v>
      </c>
      <c r="D43" s="275">
        <f>SUMIFS('Smlouvy, zakázky a jiné potřeby'!P$18:P$117,'Smlouvy, zakázky a jiné potřeby'!$H$18:$H$117,$B43)</f>
        <v>0</v>
      </c>
      <c r="E43" s="275">
        <f>SUMIFS('Smlouvy, zakázky a jiné potřeby'!Q$18:Q$117,'Smlouvy, zakázky a jiné potřeby'!$H$18:$H$117,$B43)</f>
        <v>0</v>
      </c>
      <c r="F43" s="275">
        <f>SUMIFS('Smlouvy, zakázky a jiné potřeby'!R$18:R$117,'Smlouvy, zakázky a jiné potřeby'!$H$18:$H$117,$B43)</f>
        <v>0</v>
      </c>
      <c r="G43" s="275">
        <f>SUMIFS('Smlouvy, zakázky a jiné potřeby'!S$18:S$117,'Smlouvy, zakázky a jiné potřeby'!$H$18:$H$117,$B43)</f>
        <v>0</v>
      </c>
      <c r="H43" s="275">
        <f>SUMIFS('Smlouvy, zakázky a jiné potřeby'!T$18:T$117,'Smlouvy, zakázky a jiné potřeby'!$H$18:$H$117,$B43)</f>
        <v>0</v>
      </c>
      <c r="I43" s="275">
        <f>SUMIFS('Smlouvy, zakázky a jiné potřeby'!U$18:U$117,'Smlouvy, zakázky a jiné potřeby'!$H$18:$H$117,$B43)</f>
        <v>0</v>
      </c>
      <c r="J43" s="275">
        <f>SUMIFS('Smlouvy, zakázky a jiné potřeby'!V$18:V$117,'Smlouvy, zakázky a jiné potřeby'!$H$18:$H$117,$B43)</f>
        <v>0</v>
      </c>
      <c r="K43" s="275">
        <f>SUMIFS('Smlouvy, zakázky a jiné potřeby'!W$18:W$117,'Smlouvy, zakázky a jiné potřeby'!$H$18:$H$117,$B43)</f>
        <v>0</v>
      </c>
    </row>
    <row r="44" spans="1:11" hidden="1" x14ac:dyDescent="0.3">
      <c r="A44" s="239" t="s">
        <v>106</v>
      </c>
      <c r="B44" s="210" t="s">
        <v>25</v>
      </c>
      <c r="C44" s="231">
        <f t="shared" si="3"/>
        <v>0</v>
      </c>
      <c r="D44" s="275">
        <f>SUMIFS('Smlouvy, zakázky a jiné potřeby'!P$18:P$117,'Smlouvy, zakázky a jiné potřeby'!$H$18:$H$117,$B44)</f>
        <v>0</v>
      </c>
      <c r="E44" s="275">
        <f>SUMIFS('Smlouvy, zakázky a jiné potřeby'!Q$18:Q$117,'Smlouvy, zakázky a jiné potřeby'!$H$18:$H$117,$B44)</f>
        <v>0</v>
      </c>
      <c r="F44" s="275">
        <f>SUMIFS('Smlouvy, zakázky a jiné potřeby'!R$18:R$117,'Smlouvy, zakázky a jiné potřeby'!$H$18:$H$117,$B44)</f>
        <v>0</v>
      </c>
      <c r="G44" s="275">
        <f>SUMIFS('Smlouvy, zakázky a jiné potřeby'!S$18:S$117,'Smlouvy, zakázky a jiné potřeby'!$H$18:$H$117,$B44)</f>
        <v>0</v>
      </c>
      <c r="H44" s="275">
        <f>SUMIFS('Smlouvy, zakázky a jiné potřeby'!T$18:T$117,'Smlouvy, zakázky a jiné potřeby'!$H$18:$H$117,$B44)</f>
        <v>0</v>
      </c>
      <c r="I44" s="275">
        <f>SUMIFS('Smlouvy, zakázky a jiné potřeby'!U$18:U$117,'Smlouvy, zakázky a jiné potřeby'!$H$18:$H$117,$B44)</f>
        <v>0</v>
      </c>
      <c r="J44" s="275">
        <f>SUMIFS('Smlouvy, zakázky a jiné potřeby'!V$18:V$117,'Smlouvy, zakázky a jiné potřeby'!$H$18:$H$117,$B44)</f>
        <v>0</v>
      </c>
      <c r="K44" s="275">
        <f>SUMIFS('Smlouvy, zakázky a jiné potřeby'!W$18:W$117,'Smlouvy, zakázky a jiné potřeby'!$H$18:$H$117,$B44)</f>
        <v>0</v>
      </c>
    </row>
    <row r="45" spans="1:11" ht="24" x14ac:dyDescent="0.3">
      <c r="A45" s="239" t="s">
        <v>106</v>
      </c>
      <c r="B45" s="210" t="s">
        <v>26</v>
      </c>
      <c r="C45" s="231">
        <f t="shared" si="3"/>
        <v>0</v>
      </c>
      <c r="D45" s="275">
        <f>SUMIFS('Smlouvy, zakázky a jiné potřeby'!P$18:P$117,'Smlouvy, zakázky a jiné potřeby'!$H$18:$H$117,$B45)</f>
        <v>0</v>
      </c>
      <c r="E45" s="275">
        <f>SUMIFS('Smlouvy, zakázky a jiné potřeby'!Q$18:Q$117,'Smlouvy, zakázky a jiné potřeby'!$H$18:$H$117,$B45)</f>
        <v>0</v>
      </c>
      <c r="F45" s="275">
        <f>SUMIFS('Smlouvy, zakázky a jiné potřeby'!R$18:R$117,'Smlouvy, zakázky a jiné potřeby'!$H$18:$H$117,$B45)</f>
        <v>0</v>
      </c>
      <c r="G45" s="275">
        <f>SUMIFS('Smlouvy, zakázky a jiné potřeby'!S$18:S$117,'Smlouvy, zakázky a jiné potřeby'!$H$18:$H$117,$B45)</f>
        <v>0</v>
      </c>
      <c r="H45" s="275">
        <f>SUMIFS('Smlouvy, zakázky a jiné potřeby'!T$18:T$117,'Smlouvy, zakázky a jiné potřeby'!$H$18:$H$117,$B45)</f>
        <v>0</v>
      </c>
      <c r="I45" s="275">
        <f>SUMIFS('Smlouvy, zakázky a jiné potřeby'!U$18:U$117,'Smlouvy, zakázky a jiné potřeby'!$H$18:$H$117,$B45)</f>
        <v>0</v>
      </c>
      <c r="J45" s="275">
        <f>SUMIFS('Smlouvy, zakázky a jiné potřeby'!V$18:V$117,'Smlouvy, zakázky a jiné potřeby'!$H$18:$H$117,$B45)</f>
        <v>0</v>
      </c>
      <c r="K45" s="275">
        <f>SUMIFS('Smlouvy, zakázky a jiné potřeby'!W$18:W$117,'Smlouvy, zakázky a jiné potřeby'!$H$18:$H$117,$B45)</f>
        <v>0</v>
      </c>
    </row>
    <row r="46" spans="1:11" hidden="1" x14ac:dyDescent="0.3">
      <c r="A46" s="239" t="s">
        <v>106</v>
      </c>
      <c r="B46" s="210" t="s">
        <v>27</v>
      </c>
      <c r="C46" s="231">
        <f t="shared" si="3"/>
        <v>0</v>
      </c>
      <c r="D46" s="275">
        <f>SUMIFS('Smlouvy, zakázky a jiné potřeby'!P$18:P$117,'Smlouvy, zakázky a jiné potřeby'!$H$18:$H$117,$B46)</f>
        <v>0</v>
      </c>
      <c r="E46" s="275">
        <f>SUMIFS('Smlouvy, zakázky a jiné potřeby'!Q$18:Q$117,'Smlouvy, zakázky a jiné potřeby'!$H$18:$H$117,$B46)</f>
        <v>0</v>
      </c>
      <c r="F46" s="275">
        <f>SUMIFS('Smlouvy, zakázky a jiné potřeby'!R$18:R$117,'Smlouvy, zakázky a jiné potřeby'!$H$18:$H$117,$B46)</f>
        <v>0</v>
      </c>
      <c r="G46" s="275">
        <f>SUMIFS('Smlouvy, zakázky a jiné potřeby'!S$18:S$117,'Smlouvy, zakázky a jiné potřeby'!$H$18:$H$117,$B46)</f>
        <v>0</v>
      </c>
      <c r="H46" s="275">
        <f>SUMIFS('Smlouvy, zakázky a jiné potřeby'!T$18:T$117,'Smlouvy, zakázky a jiné potřeby'!$H$18:$H$117,$B46)</f>
        <v>0</v>
      </c>
      <c r="I46" s="275">
        <f>SUMIFS('Smlouvy, zakázky a jiné potřeby'!U$18:U$117,'Smlouvy, zakázky a jiné potřeby'!$H$18:$H$117,$B46)</f>
        <v>0</v>
      </c>
      <c r="J46" s="275">
        <f>SUMIFS('Smlouvy, zakázky a jiné potřeby'!V$18:V$117,'Smlouvy, zakázky a jiné potřeby'!$H$18:$H$117,$B46)</f>
        <v>0</v>
      </c>
      <c r="K46" s="275">
        <f>SUMIFS('Smlouvy, zakázky a jiné potřeby'!W$18:W$117,'Smlouvy, zakázky a jiné potřeby'!$H$18:$H$117,$B46)</f>
        <v>0</v>
      </c>
    </row>
    <row r="47" spans="1:11" x14ac:dyDescent="0.3">
      <c r="A47" s="239" t="s">
        <v>106</v>
      </c>
      <c r="B47" s="210" t="s">
        <v>28</v>
      </c>
      <c r="C47" s="231">
        <f t="shared" si="3"/>
        <v>0</v>
      </c>
      <c r="D47" s="275">
        <f>SUMIFS('Smlouvy, zakázky a jiné potřeby'!P$18:P$117,'Smlouvy, zakázky a jiné potřeby'!$H$18:$H$117,$B47)</f>
        <v>0</v>
      </c>
      <c r="E47" s="275">
        <f>SUMIFS('Smlouvy, zakázky a jiné potřeby'!Q$18:Q$117,'Smlouvy, zakázky a jiné potřeby'!$H$18:$H$117,$B47)</f>
        <v>0</v>
      </c>
      <c r="F47" s="275">
        <f>SUMIFS('Smlouvy, zakázky a jiné potřeby'!R$18:R$117,'Smlouvy, zakázky a jiné potřeby'!$H$18:$H$117,$B47)</f>
        <v>0</v>
      </c>
      <c r="G47" s="275">
        <f>SUMIFS('Smlouvy, zakázky a jiné potřeby'!S$18:S$117,'Smlouvy, zakázky a jiné potřeby'!$H$18:$H$117,$B47)</f>
        <v>0</v>
      </c>
      <c r="H47" s="275">
        <f>SUMIFS('Smlouvy, zakázky a jiné potřeby'!T$18:T$117,'Smlouvy, zakázky a jiné potřeby'!$H$18:$H$117,$B47)</f>
        <v>0</v>
      </c>
      <c r="I47" s="275">
        <f>SUMIFS('Smlouvy, zakázky a jiné potřeby'!U$18:U$117,'Smlouvy, zakázky a jiné potřeby'!$H$18:$H$117,$B47)</f>
        <v>0</v>
      </c>
      <c r="J47" s="275">
        <f>SUMIFS('Smlouvy, zakázky a jiné potřeby'!V$18:V$117,'Smlouvy, zakázky a jiné potřeby'!$H$18:$H$117,$B47)</f>
        <v>0</v>
      </c>
      <c r="K47" s="275">
        <f>SUMIFS('Smlouvy, zakázky a jiné potřeby'!W$18:W$117,'Smlouvy, zakázky a jiné potřeby'!$H$18:$H$117,$B47)</f>
        <v>0</v>
      </c>
    </row>
    <row r="48" spans="1:11" hidden="1" x14ac:dyDescent="0.3">
      <c r="A48" s="239" t="s">
        <v>106</v>
      </c>
      <c r="B48" s="210" t="s">
        <v>29</v>
      </c>
      <c r="C48" s="231">
        <f t="shared" si="3"/>
        <v>0</v>
      </c>
      <c r="D48" s="275">
        <f>SUMIFS('Smlouvy, zakázky a jiné potřeby'!P$18:P$117,'Smlouvy, zakázky a jiné potřeby'!$H$18:$H$117,$B48)</f>
        <v>0</v>
      </c>
      <c r="E48" s="275">
        <f>SUMIFS('Smlouvy, zakázky a jiné potřeby'!Q$18:Q$117,'Smlouvy, zakázky a jiné potřeby'!$H$18:$H$117,$B48)</f>
        <v>0</v>
      </c>
      <c r="F48" s="275">
        <f>SUMIFS('Smlouvy, zakázky a jiné potřeby'!R$18:R$117,'Smlouvy, zakázky a jiné potřeby'!$H$18:$H$117,$B48)</f>
        <v>0</v>
      </c>
      <c r="G48" s="275">
        <f>SUMIFS('Smlouvy, zakázky a jiné potřeby'!S$18:S$117,'Smlouvy, zakázky a jiné potřeby'!$H$18:$H$117,$B48)</f>
        <v>0</v>
      </c>
      <c r="H48" s="275">
        <f>SUMIFS('Smlouvy, zakázky a jiné potřeby'!T$18:T$117,'Smlouvy, zakázky a jiné potřeby'!$H$18:$H$117,$B48)</f>
        <v>0</v>
      </c>
      <c r="I48" s="275">
        <f>SUMIFS('Smlouvy, zakázky a jiné potřeby'!U$18:U$117,'Smlouvy, zakázky a jiné potřeby'!$H$18:$H$117,$B48)</f>
        <v>0</v>
      </c>
      <c r="J48" s="275">
        <f>SUMIFS('Smlouvy, zakázky a jiné potřeby'!V$18:V$117,'Smlouvy, zakázky a jiné potřeby'!$H$18:$H$117,$B48)</f>
        <v>0</v>
      </c>
      <c r="K48" s="275">
        <f>SUMIFS('Smlouvy, zakázky a jiné potřeby'!W$18:W$117,'Smlouvy, zakázky a jiné potřeby'!$H$18:$H$117,$B48)</f>
        <v>0</v>
      </c>
    </row>
    <row r="49" spans="1:11" hidden="1" x14ac:dyDescent="0.3">
      <c r="A49" s="239" t="s">
        <v>106</v>
      </c>
      <c r="B49" s="210" t="s">
        <v>30</v>
      </c>
      <c r="C49" s="231">
        <f t="shared" si="3"/>
        <v>0</v>
      </c>
      <c r="D49" s="275">
        <f>SUMIFS('Smlouvy, zakázky a jiné potřeby'!P$18:P$117,'Smlouvy, zakázky a jiné potřeby'!$H$18:$H$117,$B49)</f>
        <v>0</v>
      </c>
      <c r="E49" s="275">
        <f>SUMIFS('Smlouvy, zakázky a jiné potřeby'!Q$18:Q$117,'Smlouvy, zakázky a jiné potřeby'!$H$18:$H$117,$B49)</f>
        <v>0</v>
      </c>
      <c r="F49" s="275">
        <f>SUMIFS('Smlouvy, zakázky a jiné potřeby'!R$18:R$117,'Smlouvy, zakázky a jiné potřeby'!$H$18:$H$117,$B49)</f>
        <v>0</v>
      </c>
      <c r="G49" s="275">
        <f>SUMIFS('Smlouvy, zakázky a jiné potřeby'!S$18:S$117,'Smlouvy, zakázky a jiné potřeby'!$H$18:$H$117,$B49)</f>
        <v>0</v>
      </c>
      <c r="H49" s="275">
        <f>SUMIFS('Smlouvy, zakázky a jiné potřeby'!T$18:T$117,'Smlouvy, zakázky a jiné potřeby'!$H$18:$H$117,$B49)</f>
        <v>0</v>
      </c>
      <c r="I49" s="275">
        <f>SUMIFS('Smlouvy, zakázky a jiné potřeby'!U$18:U$117,'Smlouvy, zakázky a jiné potřeby'!$H$18:$H$117,$B49)</f>
        <v>0</v>
      </c>
      <c r="J49" s="275">
        <f>SUMIFS('Smlouvy, zakázky a jiné potřeby'!V$18:V$117,'Smlouvy, zakázky a jiné potřeby'!$H$18:$H$117,$B49)</f>
        <v>0</v>
      </c>
      <c r="K49" s="275">
        <f>SUMIFS('Smlouvy, zakázky a jiné potřeby'!W$18:W$117,'Smlouvy, zakázky a jiné potřeby'!$H$18:$H$117,$B49)</f>
        <v>0</v>
      </c>
    </row>
    <row r="50" spans="1:11" ht="24" hidden="1" x14ac:dyDescent="0.3">
      <c r="A50" s="239" t="s">
        <v>106</v>
      </c>
      <c r="B50" s="210" t="s">
        <v>31</v>
      </c>
      <c r="C50" s="231">
        <f t="shared" si="3"/>
        <v>0</v>
      </c>
      <c r="D50" s="275">
        <f>SUMIFS('Smlouvy, zakázky a jiné potřeby'!P$18:P$117,'Smlouvy, zakázky a jiné potřeby'!$H$18:$H$117,$B50)</f>
        <v>0</v>
      </c>
      <c r="E50" s="275">
        <f>SUMIFS('Smlouvy, zakázky a jiné potřeby'!Q$18:Q$117,'Smlouvy, zakázky a jiné potřeby'!$H$18:$H$117,$B50)</f>
        <v>0</v>
      </c>
      <c r="F50" s="275">
        <f>SUMIFS('Smlouvy, zakázky a jiné potřeby'!R$18:R$117,'Smlouvy, zakázky a jiné potřeby'!$H$18:$H$117,$B50)</f>
        <v>0</v>
      </c>
      <c r="G50" s="275">
        <f>SUMIFS('Smlouvy, zakázky a jiné potřeby'!S$18:S$117,'Smlouvy, zakázky a jiné potřeby'!$H$18:$H$117,$B50)</f>
        <v>0</v>
      </c>
      <c r="H50" s="275">
        <f>SUMIFS('Smlouvy, zakázky a jiné potřeby'!T$18:T$117,'Smlouvy, zakázky a jiné potřeby'!$H$18:$H$117,$B50)</f>
        <v>0</v>
      </c>
      <c r="I50" s="275">
        <f>SUMIFS('Smlouvy, zakázky a jiné potřeby'!U$18:U$117,'Smlouvy, zakázky a jiné potřeby'!$H$18:$H$117,$B50)</f>
        <v>0</v>
      </c>
      <c r="J50" s="275">
        <f>SUMIFS('Smlouvy, zakázky a jiné potřeby'!V$18:V$117,'Smlouvy, zakázky a jiné potřeby'!$H$18:$H$117,$B50)</f>
        <v>0</v>
      </c>
      <c r="K50" s="275">
        <f>SUMIFS('Smlouvy, zakázky a jiné potřeby'!W$18:W$117,'Smlouvy, zakázky a jiné potřeby'!$H$18:$H$117,$B50)</f>
        <v>0</v>
      </c>
    </row>
    <row r="51" spans="1:11" ht="24" hidden="1" x14ac:dyDescent="0.3">
      <c r="A51" s="239" t="s">
        <v>106</v>
      </c>
      <c r="B51" s="210" t="s">
        <v>32</v>
      </c>
      <c r="C51" s="231">
        <f t="shared" si="3"/>
        <v>0</v>
      </c>
      <c r="D51" s="275">
        <f>SUMIFS('Smlouvy, zakázky a jiné potřeby'!P$18:P$117,'Smlouvy, zakázky a jiné potřeby'!$H$18:$H$117,$B51)</f>
        <v>0</v>
      </c>
      <c r="E51" s="275">
        <f>SUMIFS('Smlouvy, zakázky a jiné potřeby'!Q$18:Q$117,'Smlouvy, zakázky a jiné potřeby'!$H$18:$H$117,$B51)</f>
        <v>0</v>
      </c>
      <c r="F51" s="275">
        <f>SUMIFS('Smlouvy, zakázky a jiné potřeby'!R$18:R$117,'Smlouvy, zakázky a jiné potřeby'!$H$18:$H$117,$B51)</f>
        <v>0</v>
      </c>
      <c r="G51" s="275">
        <f>SUMIFS('Smlouvy, zakázky a jiné potřeby'!S$18:S$117,'Smlouvy, zakázky a jiné potřeby'!$H$18:$H$117,$B51)</f>
        <v>0</v>
      </c>
      <c r="H51" s="275">
        <f>SUMIFS('Smlouvy, zakázky a jiné potřeby'!T$18:T$117,'Smlouvy, zakázky a jiné potřeby'!$H$18:$H$117,$B51)</f>
        <v>0</v>
      </c>
      <c r="I51" s="275">
        <f>SUMIFS('Smlouvy, zakázky a jiné potřeby'!U$18:U$117,'Smlouvy, zakázky a jiné potřeby'!$H$18:$H$117,$B51)</f>
        <v>0</v>
      </c>
      <c r="J51" s="275">
        <f>SUMIFS('Smlouvy, zakázky a jiné potřeby'!V$18:V$117,'Smlouvy, zakázky a jiné potřeby'!$H$18:$H$117,$B51)</f>
        <v>0</v>
      </c>
      <c r="K51" s="275">
        <f>SUMIFS('Smlouvy, zakázky a jiné potřeby'!W$18:W$117,'Smlouvy, zakázky a jiné potřeby'!$H$18:$H$117,$B51)</f>
        <v>0</v>
      </c>
    </row>
    <row r="52" spans="1:11" hidden="1" x14ac:dyDescent="0.3">
      <c r="A52" s="239" t="s">
        <v>106</v>
      </c>
      <c r="B52" s="210" t="s">
        <v>33</v>
      </c>
      <c r="C52" s="231">
        <f t="shared" si="3"/>
        <v>0</v>
      </c>
      <c r="D52" s="275">
        <f>SUMIFS('Smlouvy, zakázky a jiné potřeby'!P$18:P$117,'Smlouvy, zakázky a jiné potřeby'!$H$18:$H$117,$B52)</f>
        <v>0</v>
      </c>
      <c r="E52" s="275">
        <f>SUMIFS('Smlouvy, zakázky a jiné potřeby'!Q$18:Q$117,'Smlouvy, zakázky a jiné potřeby'!$H$18:$H$117,$B52)</f>
        <v>0</v>
      </c>
      <c r="F52" s="275">
        <f>SUMIFS('Smlouvy, zakázky a jiné potřeby'!R$18:R$117,'Smlouvy, zakázky a jiné potřeby'!$H$18:$H$117,$B52)</f>
        <v>0</v>
      </c>
      <c r="G52" s="275">
        <f>SUMIFS('Smlouvy, zakázky a jiné potřeby'!S$18:S$117,'Smlouvy, zakázky a jiné potřeby'!$H$18:$H$117,$B52)</f>
        <v>0</v>
      </c>
      <c r="H52" s="275">
        <f>SUMIFS('Smlouvy, zakázky a jiné potřeby'!T$18:T$117,'Smlouvy, zakázky a jiné potřeby'!$H$18:$H$117,$B52)</f>
        <v>0</v>
      </c>
      <c r="I52" s="275">
        <f>SUMIFS('Smlouvy, zakázky a jiné potřeby'!U$18:U$117,'Smlouvy, zakázky a jiné potřeby'!$H$18:$H$117,$B52)</f>
        <v>0</v>
      </c>
      <c r="J52" s="275">
        <f>SUMIFS('Smlouvy, zakázky a jiné potřeby'!V$18:V$117,'Smlouvy, zakázky a jiné potřeby'!$H$18:$H$117,$B52)</f>
        <v>0</v>
      </c>
      <c r="K52" s="275">
        <f>SUMIFS('Smlouvy, zakázky a jiné potřeby'!W$18:W$117,'Smlouvy, zakázky a jiné potřeby'!$H$18:$H$117,$B52)</f>
        <v>0</v>
      </c>
    </row>
    <row r="53" spans="1:11" ht="24" hidden="1" x14ac:dyDescent="0.3">
      <c r="A53" s="239" t="s">
        <v>106</v>
      </c>
      <c r="B53" s="210" t="s">
        <v>34</v>
      </c>
      <c r="C53" s="231">
        <f t="shared" si="3"/>
        <v>0</v>
      </c>
      <c r="D53" s="275">
        <f>SUMIFS('Smlouvy, zakázky a jiné potřeby'!P$18:P$117,'Smlouvy, zakázky a jiné potřeby'!$H$18:$H$117,$B53)</f>
        <v>0</v>
      </c>
      <c r="E53" s="275">
        <f>SUMIFS('Smlouvy, zakázky a jiné potřeby'!Q$18:Q$117,'Smlouvy, zakázky a jiné potřeby'!$H$18:$H$117,$B53)</f>
        <v>0</v>
      </c>
      <c r="F53" s="275">
        <f>SUMIFS('Smlouvy, zakázky a jiné potřeby'!R$18:R$117,'Smlouvy, zakázky a jiné potřeby'!$H$18:$H$117,$B53)</f>
        <v>0</v>
      </c>
      <c r="G53" s="275">
        <f>SUMIFS('Smlouvy, zakázky a jiné potřeby'!S$18:S$117,'Smlouvy, zakázky a jiné potřeby'!$H$18:$H$117,$B53)</f>
        <v>0</v>
      </c>
      <c r="H53" s="275">
        <f>SUMIFS('Smlouvy, zakázky a jiné potřeby'!T$18:T$117,'Smlouvy, zakázky a jiné potřeby'!$H$18:$H$117,$B53)</f>
        <v>0</v>
      </c>
      <c r="I53" s="275">
        <f>SUMIFS('Smlouvy, zakázky a jiné potřeby'!U$18:U$117,'Smlouvy, zakázky a jiné potřeby'!$H$18:$H$117,$B53)</f>
        <v>0</v>
      </c>
      <c r="J53" s="275">
        <f>SUMIFS('Smlouvy, zakázky a jiné potřeby'!V$18:V$117,'Smlouvy, zakázky a jiné potřeby'!$H$18:$H$117,$B53)</f>
        <v>0</v>
      </c>
      <c r="K53" s="275">
        <f>SUMIFS('Smlouvy, zakázky a jiné potřeby'!W$18:W$117,'Smlouvy, zakázky a jiné potřeby'!$H$18:$H$117,$B53)</f>
        <v>0</v>
      </c>
    </row>
    <row r="54" spans="1:11" ht="24" x14ac:dyDescent="0.3">
      <c r="A54" s="239" t="s">
        <v>106</v>
      </c>
      <c r="B54" s="210" t="s">
        <v>35</v>
      </c>
      <c r="C54" s="231">
        <f t="shared" si="3"/>
        <v>0</v>
      </c>
      <c r="D54" s="275">
        <f>SUMIFS('Smlouvy, zakázky a jiné potřeby'!P$18:P$117,'Smlouvy, zakázky a jiné potřeby'!$H$18:$H$117,$B54)</f>
        <v>0</v>
      </c>
      <c r="E54" s="275">
        <f>SUMIFS('Smlouvy, zakázky a jiné potřeby'!Q$18:Q$117,'Smlouvy, zakázky a jiné potřeby'!$H$18:$H$117,$B54)</f>
        <v>0</v>
      </c>
      <c r="F54" s="275">
        <f>SUMIFS('Smlouvy, zakázky a jiné potřeby'!R$18:R$117,'Smlouvy, zakázky a jiné potřeby'!$H$18:$H$117,$B54)</f>
        <v>0</v>
      </c>
      <c r="G54" s="275">
        <f>SUMIFS('Smlouvy, zakázky a jiné potřeby'!S$18:S$117,'Smlouvy, zakázky a jiné potřeby'!$H$18:$H$117,$B54)</f>
        <v>0</v>
      </c>
      <c r="H54" s="275">
        <f>SUMIFS('Smlouvy, zakázky a jiné potřeby'!T$18:T$117,'Smlouvy, zakázky a jiné potřeby'!$H$18:$H$117,$B54)</f>
        <v>0</v>
      </c>
      <c r="I54" s="275">
        <f>SUMIFS('Smlouvy, zakázky a jiné potřeby'!U$18:U$117,'Smlouvy, zakázky a jiné potřeby'!$H$18:$H$117,$B54)</f>
        <v>0</v>
      </c>
      <c r="J54" s="275">
        <f>SUMIFS('Smlouvy, zakázky a jiné potřeby'!V$18:V$117,'Smlouvy, zakázky a jiné potřeby'!$H$18:$H$117,$B54)</f>
        <v>0</v>
      </c>
      <c r="K54" s="275">
        <f>SUMIFS('Smlouvy, zakázky a jiné potřeby'!W$18:W$117,'Smlouvy, zakázky a jiné potřeby'!$H$18:$H$117,$B54)</f>
        <v>0</v>
      </c>
    </row>
    <row r="55" spans="1:11" ht="24" x14ac:dyDescent="0.3">
      <c r="A55" s="239" t="s">
        <v>106</v>
      </c>
      <c r="B55" s="210" t="s">
        <v>36</v>
      </c>
      <c r="C55" s="231">
        <f t="shared" si="3"/>
        <v>0</v>
      </c>
      <c r="D55" s="275">
        <f>SUMIFS('Smlouvy, zakázky a jiné potřeby'!P$18:P$117,'Smlouvy, zakázky a jiné potřeby'!$H$18:$H$117,$B55)</f>
        <v>0</v>
      </c>
      <c r="E55" s="275">
        <f>SUMIFS('Smlouvy, zakázky a jiné potřeby'!Q$18:Q$117,'Smlouvy, zakázky a jiné potřeby'!$H$18:$H$117,$B55)</f>
        <v>0</v>
      </c>
      <c r="F55" s="275">
        <f>SUMIFS('Smlouvy, zakázky a jiné potřeby'!R$18:R$117,'Smlouvy, zakázky a jiné potřeby'!$H$18:$H$117,$B55)</f>
        <v>0</v>
      </c>
      <c r="G55" s="275">
        <f>SUMIFS('Smlouvy, zakázky a jiné potřeby'!S$18:S$117,'Smlouvy, zakázky a jiné potřeby'!$H$18:$H$117,$B55)</f>
        <v>0</v>
      </c>
      <c r="H55" s="275">
        <f>SUMIFS('Smlouvy, zakázky a jiné potřeby'!T$18:T$117,'Smlouvy, zakázky a jiné potřeby'!$H$18:$H$117,$B55)</f>
        <v>0</v>
      </c>
      <c r="I55" s="275">
        <f>SUMIFS('Smlouvy, zakázky a jiné potřeby'!U$18:U$117,'Smlouvy, zakázky a jiné potřeby'!$H$18:$H$117,$B55)</f>
        <v>0</v>
      </c>
      <c r="J55" s="275">
        <f>SUMIFS('Smlouvy, zakázky a jiné potřeby'!V$18:V$117,'Smlouvy, zakázky a jiné potřeby'!$H$18:$H$117,$B55)</f>
        <v>0</v>
      </c>
      <c r="K55" s="275">
        <f>SUMIFS('Smlouvy, zakázky a jiné potřeby'!W$18:W$117,'Smlouvy, zakázky a jiné potřeby'!$H$18:$H$117,$B55)</f>
        <v>0</v>
      </c>
    </row>
    <row r="56" spans="1:11" ht="24" hidden="1" x14ac:dyDescent="0.3">
      <c r="A56" s="239" t="s">
        <v>106</v>
      </c>
      <c r="B56" s="210" t="s">
        <v>37</v>
      </c>
      <c r="C56" s="231">
        <f t="shared" si="3"/>
        <v>0</v>
      </c>
      <c r="D56" s="275">
        <f>SUMIFS('Smlouvy, zakázky a jiné potřeby'!P$18:P$117,'Smlouvy, zakázky a jiné potřeby'!$H$18:$H$117,$B56)</f>
        <v>0</v>
      </c>
      <c r="E56" s="275">
        <f>SUMIFS('Smlouvy, zakázky a jiné potřeby'!Q$18:Q$117,'Smlouvy, zakázky a jiné potřeby'!$H$18:$H$117,$B56)</f>
        <v>0</v>
      </c>
      <c r="F56" s="275">
        <f>SUMIFS('Smlouvy, zakázky a jiné potřeby'!R$18:R$117,'Smlouvy, zakázky a jiné potřeby'!$H$18:$H$117,$B56)</f>
        <v>0</v>
      </c>
      <c r="G56" s="275">
        <f>SUMIFS('Smlouvy, zakázky a jiné potřeby'!S$18:S$117,'Smlouvy, zakázky a jiné potřeby'!$H$18:$H$117,$B56)</f>
        <v>0</v>
      </c>
      <c r="H56" s="275">
        <f>SUMIFS('Smlouvy, zakázky a jiné potřeby'!T$18:T$117,'Smlouvy, zakázky a jiné potřeby'!$H$18:$H$117,$B56)</f>
        <v>0</v>
      </c>
      <c r="I56" s="275">
        <f>SUMIFS('Smlouvy, zakázky a jiné potřeby'!U$18:U$117,'Smlouvy, zakázky a jiné potřeby'!$H$18:$H$117,$B56)</f>
        <v>0</v>
      </c>
      <c r="J56" s="275">
        <f>SUMIFS('Smlouvy, zakázky a jiné potřeby'!V$18:V$117,'Smlouvy, zakázky a jiné potřeby'!$H$18:$H$117,$B56)</f>
        <v>0</v>
      </c>
      <c r="K56" s="275">
        <f>SUMIFS('Smlouvy, zakázky a jiné potřeby'!W$18:W$117,'Smlouvy, zakázky a jiné potřeby'!$H$18:$H$117,$B56)</f>
        <v>0</v>
      </c>
    </row>
    <row r="57" spans="1:11" ht="24" hidden="1" x14ac:dyDescent="0.3">
      <c r="A57" s="239" t="s">
        <v>106</v>
      </c>
      <c r="B57" s="210" t="s">
        <v>38</v>
      </c>
      <c r="C57" s="231">
        <f t="shared" si="3"/>
        <v>0</v>
      </c>
      <c r="D57" s="275">
        <f>SUMIFS('Smlouvy, zakázky a jiné potřeby'!P$18:P$117,'Smlouvy, zakázky a jiné potřeby'!$H$18:$H$117,$B57)</f>
        <v>0</v>
      </c>
      <c r="E57" s="275">
        <f>SUMIFS('Smlouvy, zakázky a jiné potřeby'!Q$18:Q$117,'Smlouvy, zakázky a jiné potřeby'!$H$18:$H$117,$B57)</f>
        <v>0</v>
      </c>
      <c r="F57" s="275">
        <f>SUMIFS('Smlouvy, zakázky a jiné potřeby'!R$18:R$117,'Smlouvy, zakázky a jiné potřeby'!$H$18:$H$117,$B57)</f>
        <v>0</v>
      </c>
      <c r="G57" s="275">
        <f>SUMIFS('Smlouvy, zakázky a jiné potřeby'!S$18:S$117,'Smlouvy, zakázky a jiné potřeby'!$H$18:$H$117,$B57)</f>
        <v>0</v>
      </c>
      <c r="H57" s="275">
        <f>SUMIFS('Smlouvy, zakázky a jiné potřeby'!T$18:T$117,'Smlouvy, zakázky a jiné potřeby'!$H$18:$H$117,$B57)</f>
        <v>0</v>
      </c>
      <c r="I57" s="275">
        <f>SUMIFS('Smlouvy, zakázky a jiné potřeby'!U$18:U$117,'Smlouvy, zakázky a jiné potřeby'!$H$18:$H$117,$B57)</f>
        <v>0</v>
      </c>
      <c r="J57" s="275">
        <f>SUMIFS('Smlouvy, zakázky a jiné potřeby'!V$18:V$117,'Smlouvy, zakázky a jiné potřeby'!$H$18:$H$117,$B57)</f>
        <v>0</v>
      </c>
      <c r="K57" s="275">
        <f>SUMIFS('Smlouvy, zakázky a jiné potřeby'!W$18:W$117,'Smlouvy, zakázky a jiné potřeby'!$H$18:$H$117,$B57)</f>
        <v>0</v>
      </c>
    </row>
    <row r="58" spans="1:11" x14ac:dyDescent="0.3">
      <c r="A58" s="239" t="s">
        <v>106</v>
      </c>
      <c r="B58" s="210" t="s">
        <v>39</v>
      </c>
      <c r="C58" s="231">
        <f t="shared" si="3"/>
        <v>0</v>
      </c>
      <c r="D58" s="275">
        <f>SUMIFS('Smlouvy, zakázky a jiné potřeby'!P$18:P$117,'Smlouvy, zakázky a jiné potřeby'!$H$18:$H$117,$B58)</f>
        <v>0</v>
      </c>
      <c r="E58" s="275">
        <f>SUMIFS('Smlouvy, zakázky a jiné potřeby'!Q$18:Q$117,'Smlouvy, zakázky a jiné potřeby'!$H$18:$H$117,$B58)</f>
        <v>0</v>
      </c>
      <c r="F58" s="275">
        <f>SUMIFS('Smlouvy, zakázky a jiné potřeby'!R$18:R$117,'Smlouvy, zakázky a jiné potřeby'!$H$18:$H$117,$B58)</f>
        <v>0</v>
      </c>
      <c r="G58" s="275">
        <f>SUMIFS('Smlouvy, zakázky a jiné potřeby'!S$18:S$117,'Smlouvy, zakázky a jiné potřeby'!$H$18:$H$117,$B58)</f>
        <v>0</v>
      </c>
      <c r="H58" s="275">
        <f>SUMIFS('Smlouvy, zakázky a jiné potřeby'!T$18:T$117,'Smlouvy, zakázky a jiné potřeby'!$H$18:$H$117,$B58)</f>
        <v>0</v>
      </c>
      <c r="I58" s="275">
        <f>SUMIFS('Smlouvy, zakázky a jiné potřeby'!U$18:U$117,'Smlouvy, zakázky a jiné potřeby'!$H$18:$H$117,$B58)</f>
        <v>0</v>
      </c>
      <c r="J58" s="275">
        <f>SUMIFS('Smlouvy, zakázky a jiné potřeby'!V$18:V$117,'Smlouvy, zakázky a jiné potřeby'!$H$18:$H$117,$B58)</f>
        <v>0</v>
      </c>
      <c r="K58" s="275">
        <f>SUMIFS('Smlouvy, zakázky a jiné potřeby'!W$18:W$117,'Smlouvy, zakázky a jiné potřeby'!$H$18:$H$117,$B58)</f>
        <v>0</v>
      </c>
    </row>
    <row r="59" spans="1:11" hidden="1" x14ac:dyDescent="0.3">
      <c r="A59" s="239" t="s">
        <v>106</v>
      </c>
      <c r="B59" s="210" t="s">
        <v>40</v>
      </c>
      <c r="C59" s="231">
        <f t="shared" si="3"/>
        <v>0</v>
      </c>
      <c r="D59" s="275">
        <f>SUMIFS('Smlouvy, zakázky a jiné potřeby'!P$18:P$117,'Smlouvy, zakázky a jiné potřeby'!$H$18:$H$117,$B59)</f>
        <v>0</v>
      </c>
      <c r="E59" s="275">
        <f>SUMIFS('Smlouvy, zakázky a jiné potřeby'!Q$18:Q$117,'Smlouvy, zakázky a jiné potřeby'!$H$18:$H$117,$B59)</f>
        <v>0</v>
      </c>
      <c r="F59" s="275">
        <f>SUMIFS('Smlouvy, zakázky a jiné potřeby'!R$18:R$117,'Smlouvy, zakázky a jiné potřeby'!$H$18:$H$117,$B59)</f>
        <v>0</v>
      </c>
      <c r="G59" s="275">
        <f>SUMIFS('Smlouvy, zakázky a jiné potřeby'!S$18:S$117,'Smlouvy, zakázky a jiné potřeby'!$H$18:$H$117,$B59)</f>
        <v>0</v>
      </c>
      <c r="H59" s="275">
        <f>SUMIFS('Smlouvy, zakázky a jiné potřeby'!T$18:T$117,'Smlouvy, zakázky a jiné potřeby'!$H$18:$H$117,$B59)</f>
        <v>0</v>
      </c>
      <c r="I59" s="275">
        <f>SUMIFS('Smlouvy, zakázky a jiné potřeby'!U$18:U$117,'Smlouvy, zakázky a jiné potřeby'!$H$18:$H$117,$B59)</f>
        <v>0</v>
      </c>
      <c r="J59" s="275">
        <f>SUMIFS('Smlouvy, zakázky a jiné potřeby'!V$18:V$117,'Smlouvy, zakázky a jiné potřeby'!$H$18:$H$117,$B59)</f>
        <v>0</v>
      </c>
      <c r="K59" s="275">
        <f>SUMIFS('Smlouvy, zakázky a jiné potřeby'!W$18:W$117,'Smlouvy, zakázky a jiné potřeby'!$H$18:$H$117,$B59)</f>
        <v>0</v>
      </c>
    </row>
    <row r="60" spans="1:11" hidden="1" x14ac:dyDescent="0.3">
      <c r="A60" s="239" t="s">
        <v>106</v>
      </c>
      <c r="B60" s="210" t="s">
        <v>41</v>
      </c>
      <c r="C60" s="231">
        <f t="shared" si="3"/>
        <v>0</v>
      </c>
      <c r="D60" s="275">
        <f>SUMIFS('Smlouvy, zakázky a jiné potřeby'!P$18:P$117,'Smlouvy, zakázky a jiné potřeby'!$H$18:$H$117,$B60)</f>
        <v>0</v>
      </c>
      <c r="E60" s="275">
        <f>SUMIFS('Smlouvy, zakázky a jiné potřeby'!Q$18:Q$117,'Smlouvy, zakázky a jiné potřeby'!$H$18:$H$117,$B60)</f>
        <v>0</v>
      </c>
      <c r="F60" s="275">
        <f>SUMIFS('Smlouvy, zakázky a jiné potřeby'!R$18:R$117,'Smlouvy, zakázky a jiné potřeby'!$H$18:$H$117,$B60)</f>
        <v>0</v>
      </c>
      <c r="G60" s="275">
        <f>SUMIFS('Smlouvy, zakázky a jiné potřeby'!S$18:S$117,'Smlouvy, zakázky a jiné potřeby'!$H$18:$H$117,$B60)</f>
        <v>0</v>
      </c>
      <c r="H60" s="275">
        <f>SUMIFS('Smlouvy, zakázky a jiné potřeby'!T$18:T$117,'Smlouvy, zakázky a jiné potřeby'!$H$18:$H$117,$B60)</f>
        <v>0</v>
      </c>
      <c r="I60" s="275">
        <f>SUMIFS('Smlouvy, zakázky a jiné potřeby'!U$18:U$117,'Smlouvy, zakázky a jiné potřeby'!$H$18:$H$117,$B60)</f>
        <v>0</v>
      </c>
      <c r="J60" s="275">
        <f>SUMIFS('Smlouvy, zakázky a jiné potřeby'!V$18:V$117,'Smlouvy, zakázky a jiné potřeby'!$H$18:$H$117,$B60)</f>
        <v>0</v>
      </c>
      <c r="K60" s="275">
        <f>SUMIFS('Smlouvy, zakázky a jiné potřeby'!W$18:W$117,'Smlouvy, zakázky a jiné potřeby'!$H$18:$H$117,$B60)</f>
        <v>0</v>
      </c>
    </row>
    <row r="61" spans="1:11" ht="24" hidden="1" x14ac:dyDescent="0.3">
      <c r="A61" s="239" t="s">
        <v>106</v>
      </c>
      <c r="B61" s="210" t="s">
        <v>431</v>
      </c>
      <c r="C61" s="231">
        <f t="shared" si="3"/>
        <v>0</v>
      </c>
      <c r="D61" s="275">
        <f>SUMIFS('Smlouvy, zakázky a jiné potřeby'!P$18:P$117,'Smlouvy, zakázky a jiné potřeby'!$H$18:$H$117,$B61)</f>
        <v>0</v>
      </c>
      <c r="E61" s="275">
        <f>SUMIFS('Smlouvy, zakázky a jiné potřeby'!Q$18:Q$117,'Smlouvy, zakázky a jiné potřeby'!$H$18:$H$117,$B61)</f>
        <v>0</v>
      </c>
      <c r="F61" s="275">
        <f>SUMIFS('Smlouvy, zakázky a jiné potřeby'!R$18:R$117,'Smlouvy, zakázky a jiné potřeby'!$H$18:$H$117,$B61)</f>
        <v>0</v>
      </c>
      <c r="G61" s="275">
        <f>SUMIFS('Smlouvy, zakázky a jiné potřeby'!S$18:S$117,'Smlouvy, zakázky a jiné potřeby'!$H$18:$H$117,$B61)</f>
        <v>0</v>
      </c>
      <c r="H61" s="275">
        <f>SUMIFS('Smlouvy, zakázky a jiné potřeby'!T$18:T$117,'Smlouvy, zakázky a jiné potřeby'!$H$18:$H$117,$B61)</f>
        <v>0</v>
      </c>
      <c r="I61" s="275">
        <f>SUMIFS('Smlouvy, zakázky a jiné potřeby'!U$18:U$117,'Smlouvy, zakázky a jiné potřeby'!$H$18:$H$117,$B61)</f>
        <v>0</v>
      </c>
      <c r="J61" s="275">
        <f>SUMIFS('Smlouvy, zakázky a jiné potřeby'!V$18:V$117,'Smlouvy, zakázky a jiné potřeby'!$H$18:$H$117,$B61)</f>
        <v>0</v>
      </c>
      <c r="K61" s="275">
        <f>SUMIFS('Smlouvy, zakázky a jiné potřeby'!W$18:W$117,'Smlouvy, zakázky a jiné potřeby'!$H$18:$H$117,$B61)</f>
        <v>0</v>
      </c>
    </row>
    <row r="62" spans="1:11" ht="24" hidden="1" x14ac:dyDescent="0.3">
      <c r="A62" s="239" t="s">
        <v>106</v>
      </c>
      <c r="B62" s="210" t="s">
        <v>42</v>
      </c>
      <c r="C62" s="231">
        <f t="shared" si="3"/>
        <v>0</v>
      </c>
      <c r="D62" s="275">
        <f>SUMIFS('Smlouvy, zakázky a jiné potřeby'!P$18:P$117,'Smlouvy, zakázky a jiné potřeby'!$H$18:$H$117,$B62)</f>
        <v>0</v>
      </c>
      <c r="E62" s="275">
        <f>SUMIFS('Smlouvy, zakázky a jiné potřeby'!Q$18:Q$117,'Smlouvy, zakázky a jiné potřeby'!$H$18:$H$117,$B62)</f>
        <v>0</v>
      </c>
      <c r="F62" s="275">
        <f>SUMIFS('Smlouvy, zakázky a jiné potřeby'!R$18:R$117,'Smlouvy, zakázky a jiné potřeby'!$H$18:$H$117,$B62)</f>
        <v>0</v>
      </c>
      <c r="G62" s="275">
        <f>SUMIFS('Smlouvy, zakázky a jiné potřeby'!S$18:S$117,'Smlouvy, zakázky a jiné potřeby'!$H$18:$H$117,$B62)</f>
        <v>0</v>
      </c>
      <c r="H62" s="275">
        <f>SUMIFS('Smlouvy, zakázky a jiné potřeby'!T$18:T$117,'Smlouvy, zakázky a jiné potřeby'!$H$18:$H$117,$B62)</f>
        <v>0</v>
      </c>
      <c r="I62" s="275">
        <f>SUMIFS('Smlouvy, zakázky a jiné potřeby'!U$18:U$117,'Smlouvy, zakázky a jiné potřeby'!$H$18:$H$117,$B62)</f>
        <v>0</v>
      </c>
      <c r="J62" s="275">
        <f>SUMIFS('Smlouvy, zakázky a jiné potřeby'!V$18:V$117,'Smlouvy, zakázky a jiné potřeby'!$H$18:$H$117,$B62)</f>
        <v>0</v>
      </c>
      <c r="K62" s="275">
        <f>SUMIFS('Smlouvy, zakázky a jiné potřeby'!W$18:W$117,'Smlouvy, zakázky a jiné potřeby'!$H$18:$H$117,$B62)</f>
        <v>0</v>
      </c>
    </row>
    <row r="63" spans="1:11" ht="24" hidden="1" x14ac:dyDescent="0.3">
      <c r="A63" s="239" t="s">
        <v>106</v>
      </c>
      <c r="B63" s="210" t="s">
        <v>43</v>
      </c>
      <c r="C63" s="231">
        <f t="shared" si="3"/>
        <v>0</v>
      </c>
      <c r="D63" s="275">
        <f>SUMIFS('Smlouvy, zakázky a jiné potřeby'!P$18:P$117,'Smlouvy, zakázky a jiné potřeby'!$H$18:$H$117,$B63)</f>
        <v>0</v>
      </c>
      <c r="E63" s="275">
        <f>SUMIFS('Smlouvy, zakázky a jiné potřeby'!Q$18:Q$117,'Smlouvy, zakázky a jiné potřeby'!$H$18:$H$117,$B63)</f>
        <v>0</v>
      </c>
      <c r="F63" s="275">
        <f>SUMIFS('Smlouvy, zakázky a jiné potřeby'!R$18:R$117,'Smlouvy, zakázky a jiné potřeby'!$H$18:$H$117,$B63)</f>
        <v>0</v>
      </c>
      <c r="G63" s="275">
        <f>SUMIFS('Smlouvy, zakázky a jiné potřeby'!S$18:S$117,'Smlouvy, zakázky a jiné potřeby'!$H$18:$H$117,$B63)</f>
        <v>0</v>
      </c>
      <c r="H63" s="275">
        <f>SUMIFS('Smlouvy, zakázky a jiné potřeby'!T$18:T$117,'Smlouvy, zakázky a jiné potřeby'!$H$18:$H$117,$B63)</f>
        <v>0</v>
      </c>
      <c r="I63" s="275">
        <f>SUMIFS('Smlouvy, zakázky a jiné potřeby'!U$18:U$117,'Smlouvy, zakázky a jiné potřeby'!$H$18:$H$117,$B63)</f>
        <v>0</v>
      </c>
      <c r="J63" s="275">
        <f>SUMIFS('Smlouvy, zakázky a jiné potřeby'!V$18:V$117,'Smlouvy, zakázky a jiné potřeby'!$H$18:$H$117,$B63)</f>
        <v>0</v>
      </c>
      <c r="K63" s="275">
        <f>SUMIFS('Smlouvy, zakázky a jiné potřeby'!W$18:W$117,'Smlouvy, zakázky a jiné potřeby'!$H$18:$H$117,$B63)</f>
        <v>0</v>
      </c>
    </row>
    <row r="64" spans="1:11" hidden="1" x14ac:dyDescent="0.3">
      <c r="A64" s="239" t="s">
        <v>106</v>
      </c>
      <c r="B64" s="210" t="s">
        <v>44</v>
      </c>
      <c r="C64" s="231">
        <f t="shared" si="3"/>
        <v>0</v>
      </c>
      <c r="D64" s="275">
        <f>SUMIFS('Smlouvy, zakázky a jiné potřeby'!P$18:P$117,'Smlouvy, zakázky a jiné potřeby'!$H$18:$H$117,$B64)</f>
        <v>0</v>
      </c>
      <c r="E64" s="275">
        <f>SUMIFS('Smlouvy, zakázky a jiné potřeby'!Q$18:Q$117,'Smlouvy, zakázky a jiné potřeby'!$H$18:$H$117,$B64)</f>
        <v>0</v>
      </c>
      <c r="F64" s="275">
        <f>SUMIFS('Smlouvy, zakázky a jiné potřeby'!R$18:R$117,'Smlouvy, zakázky a jiné potřeby'!$H$18:$H$117,$B64)</f>
        <v>0</v>
      </c>
      <c r="G64" s="275">
        <f>SUMIFS('Smlouvy, zakázky a jiné potřeby'!S$18:S$117,'Smlouvy, zakázky a jiné potřeby'!$H$18:$H$117,$B64)</f>
        <v>0</v>
      </c>
      <c r="H64" s="275">
        <f>SUMIFS('Smlouvy, zakázky a jiné potřeby'!T$18:T$117,'Smlouvy, zakázky a jiné potřeby'!$H$18:$H$117,$B64)</f>
        <v>0</v>
      </c>
      <c r="I64" s="275">
        <f>SUMIFS('Smlouvy, zakázky a jiné potřeby'!U$18:U$117,'Smlouvy, zakázky a jiné potřeby'!$H$18:$H$117,$B64)</f>
        <v>0</v>
      </c>
      <c r="J64" s="275">
        <f>SUMIFS('Smlouvy, zakázky a jiné potřeby'!V$18:V$117,'Smlouvy, zakázky a jiné potřeby'!$H$18:$H$117,$B64)</f>
        <v>0</v>
      </c>
      <c r="K64" s="275">
        <f>SUMIFS('Smlouvy, zakázky a jiné potřeby'!W$18:W$117,'Smlouvy, zakázky a jiné potřeby'!$H$18:$H$117,$B64)</f>
        <v>0</v>
      </c>
    </row>
    <row r="65" spans="1:11" hidden="1" x14ac:dyDescent="0.3">
      <c r="A65" s="239" t="s">
        <v>106</v>
      </c>
      <c r="B65" s="210" t="s">
        <v>45</v>
      </c>
      <c r="C65" s="231">
        <f t="shared" si="3"/>
        <v>0</v>
      </c>
      <c r="D65" s="275">
        <f>SUMIFS('Smlouvy, zakázky a jiné potřeby'!P$18:P$117,'Smlouvy, zakázky a jiné potřeby'!$H$18:$H$117,$B65)</f>
        <v>0</v>
      </c>
      <c r="E65" s="275">
        <f>SUMIFS('Smlouvy, zakázky a jiné potřeby'!Q$18:Q$117,'Smlouvy, zakázky a jiné potřeby'!$H$18:$H$117,$B65)</f>
        <v>0</v>
      </c>
      <c r="F65" s="275">
        <f>SUMIFS('Smlouvy, zakázky a jiné potřeby'!R$18:R$117,'Smlouvy, zakázky a jiné potřeby'!$H$18:$H$117,$B65)</f>
        <v>0</v>
      </c>
      <c r="G65" s="275">
        <f>SUMIFS('Smlouvy, zakázky a jiné potřeby'!S$18:S$117,'Smlouvy, zakázky a jiné potřeby'!$H$18:$H$117,$B65)</f>
        <v>0</v>
      </c>
      <c r="H65" s="275">
        <f>SUMIFS('Smlouvy, zakázky a jiné potřeby'!T$18:T$117,'Smlouvy, zakázky a jiné potřeby'!$H$18:$H$117,$B65)</f>
        <v>0</v>
      </c>
      <c r="I65" s="275">
        <f>SUMIFS('Smlouvy, zakázky a jiné potřeby'!U$18:U$117,'Smlouvy, zakázky a jiné potřeby'!$H$18:$H$117,$B65)</f>
        <v>0</v>
      </c>
      <c r="J65" s="275">
        <f>SUMIFS('Smlouvy, zakázky a jiné potřeby'!V$18:V$117,'Smlouvy, zakázky a jiné potřeby'!$H$18:$H$117,$B65)</f>
        <v>0</v>
      </c>
      <c r="K65" s="275">
        <f>SUMIFS('Smlouvy, zakázky a jiné potřeby'!W$18:W$117,'Smlouvy, zakázky a jiné potřeby'!$H$18:$H$117,$B65)</f>
        <v>0</v>
      </c>
    </row>
    <row r="66" spans="1:11" hidden="1" x14ac:dyDescent="0.3">
      <c r="A66" s="239" t="s">
        <v>106</v>
      </c>
      <c r="B66" s="210" t="s">
        <v>432</v>
      </c>
      <c r="C66" s="231">
        <f t="shared" si="3"/>
        <v>0</v>
      </c>
      <c r="D66" s="275">
        <f>SUMIFS('Smlouvy, zakázky a jiné potřeby'!P$18:P$117,'Smlouvy, zakázky a jiné potřeby'!$H$18:$H$117,$B66)</f>
        <v>0</v>
      </c>
      <c r="E66" s="275">
        <f>SUMIFS('Smlouvy, zakázky a jiné potřeby'!Q$18:Q$117,'Smlouvy, zakázky a jiné potřeby'!$H$18:$H$117,$B66)</f>
        <v>0</v>
      </c>
      <c r="F66" s="275">
        <f>SUMIFS('Smlouvy, zakázky a jiné potřeby'!R$18:R$117,'Smlouvy, zakázky a jiné potřeby'!$H$18:$H$117,$B66)</f>
        <v>0</v>
      </c>
      <c r="G66" s="275">
        <f>SUMIFS('Smlouvy, zakázky a jiné potřeby'!S$18:S$117,'Smlouvy, zakázky a jiné potřeby'!$H$18:$H$117,$B66)</f>
        <v>0</v>
      </c>
      <c r="H66" s="275">
        <f>SUMIFS('Smlouvy, zakázky a jiné potřeby'!T$18:T$117,'Smlouvy, zakázky a jiné potřeby'!$H$18:$H$117,$B66)</f>
        <v>0</v>
      </c>
      <c r="I66" s="275">
        <f>SUMIFS('Smlouvy, zakázky a jiné potřeby'!U$18:U$117,'Smlouvy, zakázky a jiné potřeby'!$H$18:$H$117,$B66)</f>
        <v>0</v>
      </c>
      <c r="J66" s="275">
        <f>SUMIFS('Smlouvy, zakázky a jiné potřeby'!V$18:V$117,'Smlouvy, zakázky a jiné potřeby'!$H$18:$H$117,$B66)</f>
        <v>0</v>
      </c>
      <c r="K66" s="275">
        <f>SUMIFS('Smlouvy, zakázky a jiné potřeby'!W$18:W$117,'Smlouvy, zakázky a jiné potřeby'!$H$18:$H$117,$B66)</f>
        <v>0</v>
      </c>
    </row>
    <row r="67" spans="1:11" s="260" customFormat="1" ht="15" x14ac:dyDescent="0.25">
      <c r="A67" s="269"/>
      <c r="B67" s="269"/>
      <c r="C67" s="270"/>
      <c r="D67" s="269"/>
      <c r="E67" s="269"/>
      <c r="F67" s="269"/>
      <c r="G67" s="269"/>
      <c r="H67" s="269"/>
      <c r="I67" s="269"/>
      <c r="J67" s="269"/>
      <c r="K67" s="269"/>
    </row>
    <row r="68" spans="1:11" x14ac:dyDescent="0.3">
      <c r="A68" s="274" t="s">
        <v>474</v>
      </c>
      <c r="B68" s="269"/>
      <c r="C68" s="270"/>
      <c r="D68" s="269"/>
      <c r="E68" s="269"/>
      <c r="F68" s="269"/>
      <c r="G68" s="269"/>
      <c r="H68" s="269"/>
      <c r="I68" s="269"/>
      <c r="J68" s="269"/>
      <c r="K68" s="269"/>
    </row>
    <row r="69" spans="1:11" ht="15" x14ac:dyDescent="0.25">
      <c r="A69" s="269"/>
      <c r="B69" s="269"/>
      <c r="C69" s="270"/>
      <c r="D69" s="269"/>
      <c r="E69" s="269"/>
      <c r="F69" s="269"/>
      <c r="G69" s="269"/>
      <c r="H69" s="269"/>
      <c r="I69" s="269"/>
      <c r="J69" s="269"/>
      <c r="K69" s="269"/>
    </row>
  </sheetData>
  <sheetProtection password="E21E" sheet="1" objects="1" scenarios="1" autoFilter="0"/>
  <autoFilter ref="A14:K66">
    <filterColumn colId="2">
      <filters>
        <filter val="1 169 241,00"/>
        <filter val="1 700 244,00"/>
        <filter val="1 985 726,50"/>
        <filter val="10 627 830,00"/>
        <filter val="16 199 436,00"/>
        <filter val="2 116,29"/>
        <filter val="2 295 975,21"/>
        <filter val="34 005,00"/>
        <filter val="418 761,00"/>
        <filter val="578 083,00"/>
        <filter val="869 000,00"/>
        <filter val="91 805 631,00"/>
      </filters>
    </filterColumn>
  </autoFilter>
  <conditionalFormatting sqref="B5">
    <cfRule type="containsText" dxfId="23" priority="1" operator="containsText" text="bilanci">
      <formula>NOT(ISERROR(SEARCH("bilanci",B5)))</formula>
    </cfRule>
    <cfRule type="cellIs" dxfId="22" priority="2" operator="equal">
      <formula>"OK"</formula>
    </cfRule>
  </conditionalFormatting>
  <dataValidations count="3">
    <dataValidation type="list" allowBlank="1" showInputMessage="1" showErrorMessage="1" sqref="A15:A66">
      <formula1>Potřeby_I_N</formula1>
    </dataValidation>
    <dataValidation type="list" allowBlank="1" showInputMessage="1" showErrorMessage="1" sqref="B15:B66">
      <formula1>NR</formula1>
    </dataValidation>
    <dataValidation allowBlank="1" showInputMessage="1" showErrorMessage="1" error="ceclkov= dkeie" sqref="B5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1"/>
  <sheetViews>
    <sheetView zoomScale="80" zoomScaleNormal="80" workbookViewId="0">
      <selection activeCell="G30" sqref="G30:N47"/>
    </sheetView>
  </sheetViews>
  <sheetFormatPr defaultRowHeight="14.4" x14ac:dyDescent="0.3"/>
  <cols>
    <col min="1" max="1" width="5.6640625" style="266" customWidth="1"/>
    <col min="2" max="2" width="19.6640625" style="266" customWidth="1"/>
    <col min="3" max="3" width="19.109375" style="266" customWidth="1"/>
    <col min="4" max="4" width="17.44140625" style="266" customWidth="1"/>
    <col min="5" max="5" width="19" style="262" customWidth="1"/>
    <col min="6" max="6" width="16.33203125" style="266" customWidth="1"/>
    <col min="7" max="7" width="14.6640625" style="266" customWidth="1"/>
    <col min="8" max="8" width="15.6640625" style="266" bestFit="1" customWidth="1"/>
    <col min="9" max="14" width="14.6640625" style="266" customWidth="1"/>
    <col min="15" max="16384" width="8.88671875" style="266"/>
  </cols>
  <sheetData>
    <row r="1" spans="1:14" ht="23.4" x14ac:dyDescent="0.3">
      <c r="A1" s="98" t="s">
        <v>505</v>
      </c>
      <c r="B1" s="84"/>
      <c r="C1" s="84"/>
      <c r="D1" s="84"/>
      <c r="E1" s="405" t="s">
        <v>113</v>
      </c>
      <c r="F1" s="406" t="s">
        <v>111</v>
      </c>
      <c r="G1" s="406">
        <v>2016</v>
      </c>
      <c r="H1" s="406">
        <v>2017</v>
      </c>
      <c r="I1" s="406">
        <v>2018</v>
      </c>
      <c r="J1" s="406">
        <v>2019</v>
      </c>
      <c r="K1" s="406">
        <v>2020</v>
      </c>
      <c r="L1" s="406">
        <v>2021</v>
      </c>
      <c r="M1" s="406">
        <v>2022</v>
      </c>
      <c r="N1" s="406">
        <v>2023</v>
      </c>
    </row>
    <row r="2" spans="1:14" ht="15" customHeight="1" x14ac:dyDescent="0.3">
      <c r="A2" s="84" t="s">
        <v>95</v>
      </c>
      <c r="B2" s="84"/>
      <c r="C2" s="407">
        <f>'Rekapitulace 1'!B1</f>
        <v>0</v>
      </c>
      <c r="D2" s="84"/>
      <c r="E2" s="408" t="s">
        <v>192</v>
      </c>
      <c r="F2" s="409">
        <f>SUM(G2:N2)</f>
        <v>0</v>
      </c>
      <c r="G2" s="410">
        <f>'Potřeby RoPD'!D10</f>
        <v>0</v>
      </c>
      <c r="H2" s="410">
        <f>'Potřeby RoPD'!E10</f>
        <v>0</v>
      </c>
      <c r="I2" s="410">
        <f>'Potřeby RoPD'!F10</f>
        <v>0</v>
      </c>
      <c r="J2" s="410">
        <f>'Potřeby RoPD'!G10</f>
        <v>0</v>
      </c>
      <c r="K2" s="410">
        <f>'Potřeby RoPD'!H10</f>
        <v>0</v>
      </c>
      <c r="L2" s="410">
        <f>'Potřeby RoPD'!I10</f>
        <v>0</v>
      </c>
      <c r="M2" s="410">
        <f>'Potřeby RoPD'!J10</f>
        <v>0</v>
      </c>
      <c r="N2" s="410">
        <f>'Potřeby RoPD'!K10</f>
        <v>0</v>
      </c>
    </row>
    <row r="3" spans="1:14" ht="15" customHeight="1" x14ac:dyDescent="0.3">
      <c r="A3" s="84" t="s">
        <v>0</v>
      </c>
      <c r="B3" s="84"/>
      <c r="C3" s="400">
        <f>'Rekapitulace 1'!B2</f>
        <v>0</v>
      </c>
      <c r="D3" s="401"/>
      <c r="E3" s="408" t="s">
        <v>193</v>
      </c>
      <c r="F3" s="409">
        <f>SUM(G3:N3)</f>
        <v>0</v>
      </c>
      <c r="G3" s="410">
        <f>'Potřeby RoPD'!D11</f>
        <v>0</v>
      </c>
      <c r="H3" s="410">
        <f>'Potřeby RoPD'!E11</f>
        <v>0</v>
      </c>
      <c r="I3" s="410">
        <f>'Potřeby RoPD'!F11</f>
        <v>0</v>
      </c>
      <c r="J3" s="410">
        <f>'Potřeby RoPD'!G11</f>
        <v>0</v>
      </c>
      <c r="K3" s="410">
        <f>'Potřeby RoPD'!H11</f>
        <v>0</v>
      </c>
      <c r="L3" s="410">
        <f>'Potřeby RoPD'!I11</f>
        <v>0</v>
      </c>
      <c r="M3" s="410">
        <f>'Potřeby RoPD'!J11</f>
        <v>0</v>
      </c>
      <c r="N3" s="410">
        <f>'Potřeby RoPD'!K11</f>
        <v>0</v>
      </c>
    </row>
    <row r="4" spans="1:14" ht="15" customHeight="1" x14ac:dyDescent="0.3">
      <c r="A4" s="84"/>
      <c r="B4" s="84"/>
      <c r="C4" s="400"/>
      <c r="D4" s="401"/>
      <c r="E4" s="408" t="s">
        <v>194</v>
      </c>
      <c r="F4" s="409">
        <f>SUM(G4:N4)</f>
        <v>0</v>
      </c>
      <c r="G4" s="410">
        <f t="shared" ref="G4:N4" si="0">SUMIF($A$30:$A$57,"VZ-I",G$30:G$57)</f>
        <v>0</v>
      </c>
      <c r="H4" s="410">
        <f t="shared" si="0"/>
        <v>0</v>
      </c>
      <c r="I4" s="410">
        <f t="shared" si="0"/>
        <v>0</v>
      </c>
      <c r="J4" s="410">
        <f t="shared" si="0"/>
        <v>0</v>
      </c>
      <c r="K4" s="410">
        <f t="shared" si="0"/>
        <v>0</v>
      </c>
      <c r="L4" s="410">
        <f t="shared" si="0"/>
        <v>0</v>
      </c>
      <c r="M4" s="410">
        <f t="shared" si="0"/>
        <v>0</v>
      </c>
      <c r="N4" s="410">
        <f t="shared" si="0"/>
        <v>0</v>
      </c>
    </row>
    <row r="5" spans="1:14" ht="15" customHeight="1" x14ac:dyDescent="0.3">
      <c r="A5" s="84"/>
      <c r="B5" s="84"/>
      <c r="C5" s="400"/>
      <c r="D5" s="401"/>
      <c r="E5" s="408" t="s">
        <v>195</v>
      </c>
      <c r="F5" s="409">
        <f>SUM(G5:N5)</f>
        <v>0</v>
      </c>
      <c r="G5" s="410">
        <f t="shared" ref="G5:N7" si="1">SUMIF($A$30:$A$57,"VZ-N",G$30:G$57)</f>
        <v>0</v>
      </c>
      <c r="H5" s="410">
        <f t="shared" si="1"/>
        <v>0</v>
      </c>
      <c r="I5" s="410">
        <f t="shared" si="1"/>
        <v>0</v>
      </c>
      <c r="J5" s="410">
        <f t="shared" si="1"/>
        <v>0</v>
      </c>
      <c r="K5" s="410">
        <f t="shared" si="1"/>
        <v>0</v>
      </c>
      <c r="L5" s="410">
        <f t="shared" si="1"/>
        <v>0</v>
      </c>
      <c r="M5" s="410">
        <f t="shared" si="1"/>
        <v>0</v>
      </c>
      <c r="N5" s="410">
        <f t="shared" si="1"/>
        <v>0</v>
      </c>
    </row>
    <row r="6" spans="1:14" ht="15" customHeight="1" x14ac:dyDescent="0.3">
      <c r="A6" s="84"/>
      <c r="B6" s="84"/>
      <c r="C6" s="400"/>
      <c r="D6" s="401"/>
      <c r="E6" s="408" t="s">
        <v>495</v>
      </c>
      <c r="F6" s="409">
        <f t="shared" ref="F6:F15" si="2">SUM(G6:N6)</f>
        <v>0</v>
      </c>
      <c r="G6" s="410">
        <f>SUMIF($A$30:$A$57,"ZZ-I",G$30:G$57)</f>
        <v>0</v>
      </c>
      <c r="H6" s="410">
        <f t="shared" ref="H6:N6" si="3">SUMIF($A$30:$A$57,"ZZ-I",H$30:H$57)</f>
        <v>0</v>
      </c>
      <c r="I6" s="410">
        <f t="shared" si="3"/>
        <v>0</v>
      </c>
      <c r="J6" s="410">
        <f t="shared" si="3"/>
        <v>0</v>
      </c>
      <c r="K6" s="410">
        <f t="shared" si="3"/>
        <v>0</v>
      </c>
      <c r="L6" s="410">
        <f t="shared" si="3"/>
        <v>0</v>
      </c>
      <c r="M6" s="410">
        <f t="shared" si="3"/>
        <v>0</v>
      </c>
      <c r="N6" s="410">
        <f t="shared" si="3"/>
        <v>0</v>
      </c>
    </row>
    <row r="7" spans="1:14" ht="15" customHeight="1" x14ac:dyDescent="0.3">
      <c r="A7" s="84"/>
      <c r="B7" s="84"/>
      <c r="C7" s="400"/>
      <c r="D7" s="401"/>
      <c r="E7" s="408" t="s">
        <v>496</v>
      </c>
      <c r="F7" s="409">
        <f t="shared" si="2"/>
        <v>0</v>
      </c>
      <c r="G7" s="410">
        <f>SUMIF($A$30:$A$57,"ZZ-N",G$30:G$57)</f>
        <v>0</v>
      </c>
      <c r="H7" s="410">
        <f t="shared" ref="H7:N7" si="4">SUMIF($A$30:$A$57,"ZZ-N",H$30:H$57)</f>
        <v>0</v>
      </c>
      <c r="I7" s="410">
        <f t="shared" si="4"/>
        <v>0</v>
      </c>
      <c r="J7" s="410">
        <f t="shared" si="4"/>
        <v>0</v>
      </c>
      <c r="K7" s="410">
        <f t="shared" si="4"/>
        <v>0</v>
      </c>
      <c r="L7" s="410">
        <f t="shared" si="4"/>
        <v>0</v>
      </c>
      <c r="M7" s="410">
        <f t="shared" si="4"/>
        <v>0</v>
      </c>
      <c r="N7" s="410">
        <f t="shared" si="4"/>
        <v>0</v>
      </c>
    </row>
    <row r="8" spans="1:14" ht="15" customHeight="1" x14ac:dyDescent="0.3">
      <c r="A8" s="84"/>
      <c r="B8" s="84"/>
      <c r="C8" s="400"/>
      <c r="D8" s="401"/>
      <c r="E8" s="408" t="s">
        <v>497</v>
      </c>
      <c r="F8" s="409">
        <f t="shared" si="2"/>
        <v>0</v>
      </c>
      <c r="G8" s="410">
        <f>G2-G4-G6</f>
        <v>0</v>
      </c>
      <c r="H8" s="410">
        <f t="shared" ref="H8:N8" si="5">H2-H4-H6</f>
        <v>0</v>
      </c>
      <c r="I8" s="410">
        <f t="shared" si="5"/>
        <v>0</v>
      </c>
      <c r="J8" s="410">
        <f t="shared" si="5"/>
        <v>0</v>
      </c>
      <c r="K8" s="410">
        <f t="shared" si="5"/>
        <v>0</v>
      </c>
      <c r="L8" s="410">
        <f t="shared" si="5"/>
        <v>0</v>
      </c>
      <c r="M8" s="410">
        <f t="shared" si="5"/>
        <v>0</v>
      </c>
      <c r="N8" s="410">
        <f t="shared" si="5"/>
        <v>0</v>
      </c>
    </row>
    <row r="9" spans="1:14" ht="15" customHeight="1" x14ac:dyDescent="0.3">
      <c r="A9" s="84"/>
      <c r="B9" s="84"/>
      <c r="C9" s="411" t="s">
        <v>451</v>
      </c>
      <c r="D9" s="411" t="s">
        <v>452</v>
      </c>
      <c r="E9" s="412" t="s">
        <v>196</v>
      </c>
      <c r="F9" s="413">
        <f t="shared" si="2"/>
        <v>0</v>
      </c>
      <c r="G9" s="414">
        <f>G8-G10</f>
        <v>0</v>
      </c>
      <c r="H9" s="414">
        <f>H8-H10</f>
        <v>0</v>
      </c>
      <c r="I9" s="414">
        <f>I8-I10</f>
        <v>0</v>
      </c>
      <c r="J9" s="414">
        <f>J8-J10</f>
        <v>0</v>
      </c>
      <c r="K9" s="414">
        <f>TRUNC(K8*'Rekapitulace 1'!$B$20,0)</f>
        <v>0</v>
      </c>
      <c r="L9" s="414">
        <f>TRUNC(L8*'Rekapitulace 1'!$B$20,0)</f>
        <v>0</v>
      </c>
      <c r="M9" s="414">
        <f>TRUNC(M8*'Rekapitulace 1'!$B$20,0)</f>
        <v>0</v>
      </c>
      <c r="N9" s="414">
        <f>TRUNC(N8*'Rekapitulace 1'!$B$20,0)</f>
        <v>0</v>
      </c>
    </row>
    <row r="10" spans="1:14" ht="15" customHeight="1" x14ac:dyDescent="0.3">
      <c r="A10" s="415" t="str">
        <f>'Rekapitulace 1'!A10</f>
        <v>Celkové výdaje:</v>
      </c>
      <c r="B10" s="84"/>
      <c r="C10" s="416">
        <f>'Rekapitulace 1'!B10</f>
        <v>0</v>
      </c>
      <c r="D10" s="416">
        <f>SUM(D11:D13)</f>
        <v>0</v>
      </c>
      <c r="E10" s="412" t="s">
        <v>197</v>
      </c>
      <c r="F10" s="413">
        <f t="shared" si="2"/>
        <v>0</v>
      </c>
      <c r="G10" s="414">
        <f>TRUNC(G8*'Rekapitulace 1'!$B$19,2)</f>
        <v>0</v>
      </c>
      <c r="H10" s="414">
        <f>TRUNC(H8*'Rekapitulace 1'!$B$19,2)</f>
        <v>0</v>
      </c>
      <c r="I10" s="414">
        <f>TRUNC(I8*'Rekapitulace 1'!$B$19,2)</f>
        <v>0</v>
      </c>
      <c r="J10" s="414">
        <f>TRUNC(J8*'Rekapitulace 1'!$B$19,2)</f>
        <v>0</v>
      </c>
      <c r="K10" s="414">
        <f>TRUNC(K8*'Rekapitulace 1'!$B$19,0)</f>
        <v>0</v>
      </c>
      <c r="L10" s="414">
        <f>TRUNC(L8*'Rekapitulace 1'!$B$19,0)</f>
        <v>0</v>
      </c>
      <c r="M10" s="414">
        <f>TRUNC(M8*'Rekapitulace 1'!$B$19,0)</f>
        <v>0</v>
      </c>
      <c r="N10" s="414">
        <f>TRUNC(N8*'Rekapitulace 1'!$B$19,0)</f>
        <v>0</v>
      </c>
    </row>
    <row r="11" spans="1:14" ht="15" customHeight="1" x14ac:dyDescent="0.3">
      <c r="A11" s="415" t="str">
        <f>'Rekapitulace 1'!A11</f>
        <v>EU podíl:</v>
      </c>
      <c r="B11" s="84"/>
      <c r="C11" s="416">
        <f>'Rekapitulace 1'!B11</f>
        <v>0</v>
      </c>
      <c r="D11" s="416">
        <f>F63+F64+F67+F68</f>
        <v>0</v>
      </c>
      <c r="E11" s="408" t="s">
        <v>498</v>
      </c>
      <c r="F11" s="409">
        <f t="shared" si="2"/>
        <v>0</v>
      </c>
      <c r="G11" s="410">
        <f>G3-G5-G7</f>
        <v>0</v>
      </c>
      <c r="H11" s="410">
        <f t="shared" ref="H11:N11" si="6">H3-H5-H7</f>
        <v>0</v>
      </c>
      <c r="I11" s="410">
        <f t="shared" si="6"/>
        <v>0</v>
      </c>
      <c r="J11" s="410">
        <f t="shared" si="6"/>
        <v>0</v>
      </c>
      <c r="K11" s="410">
        <f t="shared" si="6"/>
        <v>0</v>
      </c>
      <c r="L11" s="410">
        <f t="shared" si="6"/>
        <v>0</v>
      </c>
      <c r="M11" s="410">
        <f t="shared" si="6"/>
        <v>0</v>
      </c>
      <c r="N11" s="410">
        <f t="shared" si="6"/>
        <v>0</v>
      </c>
    </row>
    <row r="12" spans="1:14" ht="15" customHeight="1" x14ac:dyDescent="0.3">
      <c r="A12" s="415" t="str">
        <f>'Rekapitulace 1'!A12</f>
        <v>SR podíl:</v>
      </c>
      <c r="B12" s="84"/>
      <c r="C12" s="416">
        <f>'Rekapitulace 1'!B12</f>
        <v>0</v>
      </c>
      <c r="D12" s="416">
        <f>F61+F62+F65+F66</f>
        <v>0</v>
      </c>
      <c r="E12" s="412" t="s">
        <v>198</v>
      </c>
      <c r="F12" s="413">
        <f t="shared" si="2"/>
        <v>0</v>
      </c>
      <c r="G12" s="414">
        <f>G11-G13</f>
        <v>0</v>
      </c>
      <c r="H12" s="414">
        <f>H11-H13</f>
        <v>0</v>
      </c>
      <c r="I12" s="414">
        <f>I11-I13</f>
        <v>0</v>
      </c>
      <c r="J12" s="414">
        <f>J11-J13</f>
        <v>0</v>
      </c>
      <c r="K12" s="414">
        <f>TRUNC(K11*'Rekapitulace 1'!$B$20,0)</f>
        <v>0</v>
      </c>
      <c r="L12" s="414">
        <f>TRUNC(L11*'Rekapitulace 1'!$B$20,0)</f>
        <v>0</v>
      </c>
      <c r="M12" s="414">
        <f>TRUNC(M11*'Rekapitulace 1'!$B$20,0)</f>
        <v>0</v>
      </c>
      <c r="N12" s="414">
        <f>TRUNC(N11*'Rekapitulace 1'!$B$20,0)</f>
        <v>0</v>
      </c>
    </row>
    <row r="13" spans="1:14" ht="15" customHeight="1" x14ac:dyDescent="0.3">
      <c r="A13" s="415" t="s">
        <v>504</v>
      </c>
      <c r="B13" s="84"/>
      <c r="C13" s="416">
        <f>'Rekapitulace 1'!B14+'Rekapitulace 1'!B13</f>
        <v>0</v>
      </c>
      <c r="D13" s="416">
        <f>F30+F31+F36+F37+F38+F39</f>
        <v>0</v>
      </c>
      <c r="E13" s="412" t="s">
        <v>199</v>
      </c>
      <c r="F13" s="413">
        <f t="shared" si="2"/>
        <v>0</v>
      </c>
      <c r="G13" s="414">
        <f>TRUNC(G11*'Rekapitulace 1'!$B$19,2)</f>
        <v>0</v>
      </c>
      <c r="H13" s="414">
        <f>TRUNC(H11*'Rekapitulace 1'!$B$19,2)</f>
        <v>0</v>
      </c>
      <c r="I13" s="414">
        <f>TRUNC(I11*'Rekapitulace 1'!$B$19,2)</f>
        <v>0</v>
      </c>
      <c r="J13" s="414">
        <f>TRUNC(J11*'Rekapitulace 1'!$B$19,2)</f>
        <v>0</v>
      </c>
      <c r="K13" s="414">
        <f>TRUNC(K11*'Rekapitulace 1'!$B$19,0)</f>
        <v>0</v>
      </c>
      <c r="L13" s="414">
        <f>TRUNC(L11*'Rekapitulace 1'!$B$19,0)</f>
        <v>0</v>
      </c>
      <c r="M13" s="414">
        <f>TRUNC(M11*'Rekapitulace 1'!$B$19,0)</f>
        <v>0</v>
      </c>
      <c r="N13" s="414">
        <f>TRUNC(N11*'Rekapitulace 1'!$B$19,0)</f>
        <v>0</v>
      </c>
    </row>
    <row r="14" spans="1:14" ht="15" customHeight="1" x14ac:dyDescent="0.3">
      <c r="A14" s="415"/>
      <c r="B14" s="84"/>
      <c r="C14" s="417" t="s">
        <v>374</v>
      </c>
      <c r="D14" s="418">
        <f>C11-D11</f>
        <v>0</v>
      </c>
      <c r="E14" s="408" t="s">
        <v>205</v>
      </c>
      <c r="F14" s="409">
        <f t="shared" si="2"/>
        <v>0</v>
      </c>
      <c r="G14" s="410">
        <f>SUM(G9,G12)</f>
        <v>0</v>
      </c>
      <c r="H14" s="410">
        <f t="shared" ref="H14:N15" si="7">SUM(H9,H12)</f>
        <v>0</v>
      </c>
      <c r="I14" s="410">
        <f t="shared" si="7"/>
        <v>0</v>
      </c>
      <c r="J14" s="410">
        <f t="shared" si="7"/>
        <v>0</v>
      </c>
      <c r="K14" s="410">
        <f t="shared" si="7"/>
        <v>0</v>
      </c>
      <c r="L14" s="410">
        <f t="shared" si="7"/>
        <v>0</v>
      </c>
      <c r="M14" s="410">
        <f>SUM(M9,M12)</f>
        <v>0</v>
      </c>
      <c r="N14" s="410">
        <f t="shared" si="7"/>
        <v>0</v>
      </c>
    </row>
    <row r="15" spans="1:14" ht="15" customHeight="1" x14ac:dyDescent="0.3">
      <c r="A15" s="415"/>
      <c r="B15" s="84"/>
      <c r="C15" s="417" t="s">
        <v>375</v>
      </c>
      <c r="D15" s="418">
        <f>C12-D12</f>
        <v>0</v>
      </c>
      <c r="E15" s="408" t="s">
        <v>206</v>
      </c>
      <c r="F15" s="409">
        <f t="shared" si="2"/>
        <v>0</v>
      </c>
      <c r="G15" s="410">
        <f>SUM(G10,G13)</f>
        <v>0</v>
      </c>
      <c r="H15" s="410">
        <f t="shared" si="7"/>
        <v>0</v>
      </c>
      <c r="I15" s="410">
        <f t="shared" si="7"/>
        <v>0</v>
      </c>
      <c r="J15" s="410">
        <f t="shared" si="7"/>
        <v>0</v>
      </c>
      <c r="K15" s="410">
        <f t="shared" si="7"/>
        <v>0</v>
      </c>
      <c r="L15" s="410">
        <f t="shared" si="7"/>
        <v>0</v>
      </c>
      <c r="M15" s="410">
        <f t="shared" si="7"/>
        <v>0</v>
      </c>
      <c r="N15" s="410">
        <f t="shared" si="7"/>
        <v>0</v>
      </c>
    </row>
    <row r="16" spans="1:14" x14ac:dyDescent="0.3">
      <c r="A16" s="84"/>
      <c r="B16" s="84"/>
      <c r="C16" s="84"/>
      <c r="D16" s="84"/>
      <c r="E16" s="100"/>
      <c r="F16" s="84"/>
      <c r="G16" s="84"/>
      <c r="H16" s="84"/>
      <c r="I16" s="84"/>
      <c r="J16" s="84"/>
      <c r="K16" s="84"/>
      <c r="L16" s="84"/>
      <c r="M16" s="84"/>
      <c r="N16" s="84"/>
    </row>
    <row r="17" spans="1:14" s="421" customFormat="1" ht="12" x14ac:dyDescent="0.3">
      <c r="A17" s="419"/>
      <c r="B17" s="419"/>
      <c r="C17" s="419"/>
      <c r="D17" s="419"/>
      <c r="E17" s="420"/>
      <c r="F17" s="406" t="s">
        <v>111</v>
      </c>
      <c r="G17" s="406">
        <v>2016</v>
      </c>
      <c r="H17" s="406">
        <v>2017</v>
      </c>
      <c r="I17" s="406">
        <v>2018</v>
      </c>
      <c r="J17" s="406">
        <v>2019</v>
      </c>
      <c r="K17" s="406">
        <v>2020</v>
      </c>
      <c r="L17" s="406">
        <v>2021</v>
      </c>
      <c r="M17" s="406">
        <v>2022</v>
      </c>
      <c r="N17" s="406">
        <v>2023</v>
      </c>
    </row>
    <row r="18" spans="1:14" s="425" customFormat="1" ht="13.8" x14ac:dyDescent="0.3">
      <c r="A18" s="415"/>
      <c r="B18" s="415"/>
      <c r="C18" s="417" t="s">
        <v>485</v>
      </c>
      <c r="D18" s="418">
        <f>F2-F18-F20</f>
        <v>0</v>
      </c>
      <c r="E18" s="422" t="s">
        <v>502</v>
      </c>
      <c r="F18" s="423">
        <f t="shared" ref="F18:F25" si="8">SUM(G18:N18)</f>
        <v>0</v>
      </c>
      <c r="G18" s="424">
        <f>G4+G6</f>
        <v>0</v>
      </c>
      <c r="H18" s="424">
        <f t="shared" ref="H18:N19" si="9">H4+H6</f>
        <v>0</v>
      </c>
      <c r="I18" s="424">
        <f t="shared" si="9"/>
        <v>0</v>
      </c>
      <c r="J18" s="424">
        <f t="shared" si="9"/>
        <v>0</v>
      </c>
      <c r="K18" s="424">
        <f t="shared" si="9"/>
        <v>0</v>
      </c>
      <c r="L18" s="424">
        <f t="shared" si="9"/>
        <v>0</v>
      </c>
      <c r="M18" s="424">
        <f t="shared" si="9"/>
        <v>0</v>
      </c>
      <c r="N18" s="424">
        <f t="shared" si="9"/>
        <v>0</v>
      </c>
    </row>
    <row r="19" spans="1:14" s="425" customFormat="1" ht="13.8" x14ac:dyDescent="0.3">
      <c r="A19" s="415"/>
      <c r="B19" s="415"/>
      <c r="C19" s="417" t="s">
        <v>486</v>
      </c>
      <c r="D19" s="418">
        <f>F3-F19-F21</f>
        <v>0</v>
      </c>
      <c r="E19" s="422" t="s">
        <v>503</v>
      </c>
      <c r="F19" s="423">
        <f t="shared" si="8"/>
        <v>0</v>
      </c>
      <c r="G19" s="424">
        <f>G5+G7</f>
        <v>0</v>
      </c>
      <c r="H19" s="424">
        <f t="shared" si="9"/>
        <v>0</v>
      </c>
      <c r="I19" s="424">
        <f t="shared" si="9"/>
        <v>0</v>
      </c>
      <c r="J19" s="424">
        <f t="shared" si="9"/>
        <v>0</v>
      </c>
      <c r="K19" s="424">
        <f t="shared" si="9"/>
        <v>0</v>
      </c>
      <c r="L19" s="424">
        <f t="shared" si="9"/>
        <v>0</v>
      </c>
      <c r="M19" s="424">
        <f t="shared" si="9"/>
        <v>0</v>
      </c>
      <c r="N19" s="424">
        <f t="shared" si="9"/>
        <v>0</v>
      </c>
    </row>
    <row r="20" spans="1:14" s="425" customFormat="1" ht="13.8" x14ac:dyDescent="0.3">
      <c r="A20" s="415"/>
      <c r="B20" s="415"/>
      <c r="C20" s="415"/>
      <c r="D20" s="426"/>
      <c r="E20" s="422" t="s">
        <v>107</v>
      </c>
      <c r="F20" s="423">
        <f t="shared" si="8"/>
        <v>0</v>
      </c>
      <c r="G20" s="424">
        <f t="shared" ref="G20:N20" si="10">SUMIF($A$30:$A$57,"I",G$30:G$57)</f>
        <v>0</v>
      </c>
      <c r="H20" s="424">
        <f t="shared" si="10"/>
        <v>0</v>
      </c>
      <c r="I20" s="424">
        <f t="shared" si="10"/>
        <v>0</v>
      </c>
      <c r="J20" s="424">
        <f t="shared" si="10"/>
        <v>0</v>
      </c>
      <c r="K20" s="424">
        <f t="shared" si="10"/>
        <v>0</v>
      </c>
      <c r="L20" s="424">
        <f t="shared" si="10"/>
        <v>0</v>
      </c>
      <c r="M20" s="424">
        <f t="shared" si="10"/>
        <v>0</v>
      </c>
      <c r="N20" s="424">
        <f t="shared" si="10"/>
        <v>0</v>
      </c>
    </row>
    <row r="21" spans="1:14" s="425" customFormat="1" ht="13.8" x14ac:dyDescent="0.3">
      <c r="A21" s="415"/>
      <c r="B21" s="415"/>
      <c r="C21" s="415"/>
      <c r="D21" s="415"/>
      <c r="E21" s="422" t="s">
        <v>108</v>
      </c>
      <c r="F21" s="423">
        <f t="shared" si="8"/>
        <v>0</v>
      </c>
      <c r="G21" s="424">
        <f t="shared" ref="G21:N21" si="11">SUMIF($A$30:$A$57,"N",G$30:G$57)</f>
        <v>0</v>
      </c>
      <c r="H21" s="424">
        <f t="shared" si="11"/>
        <v>0</v>
      </c>
      <c r="I21" s="424">
        <f t="shared" si="11"/>
        <v>0</v>
      </c>
      <c r="J21" s="424">
        <f t="shared" si="11"/>
        <v>0</v>
      </c>
      <c r="K21" s="424">
        <f t="shared" si="11"/>
        <v>0</v>
      </c>
      <c r="L21" s="424">
        <f t="shared" si="11"/>
        <v>0</v>
      </c>
      <c r="M21" s="424">
        <f t="shared" si="11"/>
        <v>0</v>
      </c>
      <c r="N21" s="424">
        <f t="shared" si="11"/>
        <v>0</v>
      </c>
    </row>
    <row r="22" spans="1:14" s="425" customFormat="1" ht="13.8" x14ac:dyDescent="0.3">
      <c r="A22" s="415"/>
      <c r="B22" s="415"/>
      <c r="C22" s="415"/>
      <c r="D22" s="415"/>
      <c r="E22" s="427" t="s">
        <v>109</v>
      </c>
      <c r="F22" s="423">
        <f t="shared" si="8"/>
        <v>0</v>
      </c>
      <c r="G22" s="424">
        <f>SUM(G18:G21)</f>
        <v>0</v>
      </c>
      <c r="H22" s="424">
        <f t="shared" ref="H22:N22" si="12">SUM(H18:H21)</f>
        <v>0</v>
      </c>
      <c r="I22" s="424">
        <f t="shared" si="12"/>
        <v>0</v>
      </c>
      <c r="J22" s="424">
        <f t="shared" si="12"/>
        <v>0</v>
      </c>
      <c r="K22" s="424">
        <f t="shared" si="12"/>
        <v>0</v>
      </c>
      <c r="L22" s="424">
        <f t="shared" si="12"/>
        <v>0</v>
      </c>
      <c r="M22" s="424">
        <f t="shared" si="12"/>
        <v>0</v>
      </c>
      <c r="N22" s="424">
        <f t="shared" si="12"/>
        <v>0</v>
      </c>
    </row>
    <row r="23" spans="1:14" s="425" customFormat="1" ht="13.8" x14ac:dyDescent="0.3">
      <c r="A23" s="415"/>
      <c r="B23" s="415"/>
      <c r="C23" s="415"/>
      <c r="D23" s="415"/>
      <c r="E23" s="427" t="s">
        <v>487</v>
      </c>
      <c r="F23" s="423">
        <f t="shared" si="8"/>
        <v>0</v>
      </c>
      <c r="G23" s="424">
        <f>'Potřeby RoPD'!D10-G18-G20</f>
        <v>0</v>
      </c>
      <c r="H23" s="424">
        <f>'Potřeby RoPD'!E10-H18-H20</f>
        <v>0</v>
      </c>
      <c r="I23" s="424">
        <f>'Potřeby RoPD'!F10-I18-I20</f>
        <v>0</v>
      </c>
      <c r="J23" s="424">
        <f>'Potřeby RoPD'!G10-J18-J20</f>
        <v>0</v>
      </c>
      <c r="K23" s="424">
        <f>'Potřeby RoPD'!H10-K18-K20</f>
        <v>0</v>
      </c>
      <c r="L23" s="424">
        <f>'Potřeby RoPD'!I10-L18-L20</f>
        <v>0</v>
      </c>
      <c r="M23" s="424">
        <f>'Potřeby RoPD'!J10-M18-M20</f>
        <v>0</v>
      </c>
      <c r="N23" s="424">
        <f>'Potřeby RoPD'!K10-N18-N20</f>
        <v>0</v>
      </c>
    </row>
    <row r="24" spans="1:14" s="425" customFormat="1" ht="13.8" x14ac:dyDescent="0.3">
      <c r="A24" s="415"/>
      <c r="B24" s="415"/>
      <c r="C24" s="415"/>
      <c r="D24" s="415"/>
      <c r="E24" s="427" t="s">
        <v>488</v>
      </c>
      <c r="F24" s="423">
        <f t="shared" si="8"/>
        <v>0</v>
      </c>
      <c r="G24" s="424">
        <f>'Potřeby RoPD'!D11-G19-G21</f>
        <v>0</v>
      </c>
      <c r="H24" s="424">
        <f>'Potřeby RoPD'!E11-H19-H21</f>
        <v>0</v>
      </c>
      <c r="I24" s="424">
        <f>'Potřeby RoPD'!F11-I19-I21</f>
        <v>0</v>
      </c>
      <c r="J24" s="424">
        <f>'Potřeby RoPD'!G11-J19-J21</f>
        <v>0</v>
      </c>
      <c r="K24" s="424">
        <f>'Potřeby RoPD'!H11-K19-K21</f>
        <v>0</v>
      </c>
      <c r="L24" s="424">
        <f>'Potřeby RoPD'!I11-L19-L21</f>
        <v>0</v>
      </c>
      <c r="M24" s="424">
        <f>'Potřeby RoPD'!J11-M19-M21</f>
        <v>0</v>
      </c>
      <c r="N24" s="424">
        <f>'Potřeby RoPD'!K11-N19-N21</f>
        <v>0</v>
      </c>
    </row>
    <row r="25" spans="1:14" s="425" customFormat="1" ht="13.8" x14ac:dyDescent="0.3">
      <c r="A25" s="415"/>
      <c r="B25" s="415"/>
      <c r="C25" s="415"/>
      <c r="D25" s="416"/>
      <c r="E25" s="427" t="s">
        <v>200</v>
      </c>
      <c r="F25" s="423">
        <f t="shared" si="8"/>
        <v>0</v>
      </c>
      <c r="G25" s="424">
        <f>'Potřeby RoPD'!D12-'Zdroje RoPD'!G22</f>
        <v>0</v>
      </c>
      <c r="H25" s="424">
        <f>'Potřeby RoPD'!E12-'Zdroje RoPD'!H22</f>
        <v>0</v>
      </c>
      <c r="I25" s="424">
        <f>'Potřeby RoPD'!F12-'Zdroje RoPD'!I22</f>
        <v>0</v>
      </c>
      <c r="J25" s="424">
        <f>'Potřeby RoPD'!G12-'Zdroje RoPD'!J22</f>
        <v>0</v>
      </c>
      <c r="K25" s="424">
        <f>'Potřeby RoPD'!H12-'Zdroje RoPD'!K22</f>
        <v>0</v>
      </c>
      <c r="L25" s="424">
        <f>'Potřeby RoPD'!I12-'Zdroje RoPD'!L22</f>
        <v>0</v>
      </c>
      <c r="M25" s="424">
        <f>'Potřeby RoPD'!J12-'Zdroje RoPD'!M22</f>
        <v>0</v>
      </c>
      <c r="N25" s="424">
        <f>'Potřeby RoPD'!K12-'Zdroje RoPD'!N22</f>
        <v>0</v>
      </c>
    </row>
    <row r="26" spans="1:14" s="425" customFormat="1" ht="13.8" x14ac:dyDescent="0.3">
      <c r="A26" s="415"/>
      <c r="B26" s="415"/>
      <c r="C26" s="427"/>
      <c r="D26" s="416"/>
      <c r="E26" s="428"/>
      <c r="F26" s="429"/>
      <c r="G26" s="430"/>
      <c r="H26" s="430"/>
      <c r="I26" s="430"/>
      <c r="J26" s="430"/>
      <c r="K26" s="430"/>
      <c r="L26" s="430"/>
      <c r="M26" s="430"/>
      <c r="N26" s="430"/>
    </row>
    <row r="27" spans="1:14" s="425" customFormat="1" ht="13.8" x14ac:dyDescent="0.3">
      <c r="A27" s="415"/>
      <c r="B27" s="415"/>
      <c r="C27" s="427"/>
      <c r="D27" s="415"/>
      <c r="E27" s="428" t="s">
        <v>204</v>
      </c>
      <c r="F27" s="122">
        <f>SUM(G27:N27)</f>
        <v>0</v>
      </c>
      <c r="G27" s="316">
        <f t="shared" ref="G27:N27" si="13">SUBTOTAL(9,G30:G58)</f>
        <v>0</v>
      </c>
      <c r="H27" s="316">
        <f t="shared" si="13"/>
        <v>0</v>
      </c>
      <c r="I27" s="316">
        <f t="shared" si="13"/>
        <v>0</v>
      </c>
      <c r="J27" s="316">
        <f t="shared" si="13"/>
        <v>0</v>
      </c>
      <c r="K27" s="316">
        <f t="shared" si="13"/>
        <v>0</v>
      </c>
      <c r="L27" s="316">
        <f t="shared" si="13"/>
        <v>0</v>
      </c>
      <c r="M27" s="316">
        <f t="shared" si="13"/>
        <v>0</v>
      </c>
      <c r="N27" s="316">
        <f t="shared" si="13"/>
        <v>0</v>
      </c>
    </row>
    <row r="28" spans="1:14" x14ac:dyDescent="0.3">
      <c r="A28" s="84"/>
      <c r="B28" s="84"/>
      <c r="C28" s="84"/>
      <c r="D28" s="84"/>
      <c r="E28" s="100"/>
      <c r="F28" s="84"/>
      <c r="G28" s="84"/>
      <c r="H28" s="84"/>
      <c r="I28" s="84"/>
      <c r="J28" s="84"/>
      <c r="K28" s="84"/>
      <c r="L28" s="84"/>
      <c r="M28" s="84"/>
      <c r="N28" s="84"/>
    </row>
    <row r="29" spans="1:14" s="262" customFormat="1" x14ac:dyDescent="0.3">
      <c r="A29" s="221" t="s">
        <v>104</v>
      </c>
      <c r="B29" s="221" t="s">
        <v>96</v>
      </c>
      <c r="C29" s="221" t="s">
        <v>97</v>
      </c>
      <c r="D29" s="221" t="s">
        <v>102</v>
      </c>
      <c r="E29" s="221" t="s">
        <v>103</v>
      </c>
      <c r="F29" s="221" t="s">
        <v>111</v>
      </c>
      <c r="G29" s="221">
        <v>2016</v>
      </c>
      <c r="H29" s="221">
        <v>2017</v>
      </c>
      <c r="I29" s="221">
        <v>2018</v>
      </c>
      <c r="J29" s="221">
        <v>2019</v>
      </c>
      <c r="K29" s="221">
        <v>2020</v>
      </c>
      <c r="L29" s="221">
        <v>2021</v>
      </c>
      <c r="M29" s="221">
        <v>2022</v>
      </c>
      <c r="N29" s="221">
        <v>2023</v>
      </c>
    </row>
    <row r="30" spans="1:14" ht="20.399999999999999" x14ac:dyDescent="0.3">
      <c r="A30" s="431" t="s">
        <v>191</v>
      </c>
      <c r="B30" s="432" t="s">
        <v>51</v>
      </c>
      <c r="C30" s="432"/>
      <c r="D30" s="432"/>
      <c r="E30" s="433"/>
      <c r="F30" s="111">
        <f>SUM(G30:N30)</f>
        <v>0</v>
      </c>
      <c r="G30" s="360"/>
      <c r="H30" s="360"/>
      <c r="I30" s="360"/>
      <c r="J30" s="434"/>
      <c r="K30" s="360"/>
      <c r="L30" s="360"/>
      <c r="M30" s="360"/>
      <c r="N30" s="360"/>
    </row>
    <row r="31" spans="1:14" ht="20.399999999999999" x14ac:dyDescent="0.3">
      <c r="A31" s="431" t="s">
        <v>190</v>
      </c>
      <c r="B31" s="432" t="s">
        <v>56</v>
      </c>
      <c r="C31" s="432"/>
      <c r="D31" s="432"/>
      <c r="E31" s="433"/>
      <c r="F31" s="111">
        <f t="shared" ref="F31:F57" si="14">SUM(G31:N31)</f>
        <v>0</v>
      </c>
      <c r="G31" s="468"/>
      <c r="H31" s="468"/>
      <c r="I31" s="468"/>
      <c r="J31" s="434"/>
      <c r="K31" s="360"/>
      <c r="L31" s="360"/>
      <c r="M31" s="360"/>
      <c r="N31" s="360"/>
    </row>
    <row r="32" spans="1:14" ht="20.399999999999999" x14ac:dyDescent="0.3">
      <c r="A32" s="431" t="s">
        <v>105</v>
      </c>
      <c r="B32" s="432" t="s">
        <v>471</v>
      </c>
      <c r="C32" s="432"/>
      <c r="D32" s="432"/>
      <c r="E32" s="433"/>
      <c r="F32" s="111">
        <f t="shared" si="14"/>
        <v>0</v>
      </c>
      <c r="G32" s="360"/>
      <c r="H32" s="360"/>
      <c r="I32" s="360"/>
      <c r="J32" s="434"/>
      <c r="K32" s="360"/>
      <c r="L32" s="360"/>
      <c r="M32" s="360"/>
      <c r="N32" s="360"/>
    </row>
    <row r="33" spans="1:14" ht="20.399999999999999" x14ac:dyDescent="0.3">
      <c r="A33" s="431" t="s">
        <v>106</v>
      </c>
      <c r="B33" s="432" t="s">
        <v>472</v>
      </c>
      <c r="C33" s="432"/>
      <c r="D33" s="432"/>
      <c r="E33" s="433"/>
      <c r="F33" s="111">
        <f t="shared" si="14"/>
        <v>0</v>
      </c>
      <c r="G33" s="360"/>
      <c r="H33" s="360"/>
      <c r="I33" s="360"/>
      <c r="J33" s="434"/>
      <c r="K33" s="360"/>
      <c r="L33" s="360"/>
      <c r="M33" s="360"/>
      <c r="N33" s="360"/>
    </row>
    <row r="34" spans="1:14" ht="20.399999999999999" x14ac:dyDescent="0.3">
      <c r="A34" s="431" t="s">
        <v>105</v>
      </c>
      <c r="B34" s="432" t="s">
        <v>188</v>
      </c>
      <c r="C34" s="432"/>
      <c r="D34" s="432"/>
      <c r="E34" s="433"/>
      <c r="F34" s="111">
        <f t="shared" si="14"/>
        <v>0</v>
      </c>
      <c r="G34" s="360"/>
      <c r="H34" s="360"/>
      <c r="I34" s="360"/>
      <c r="J34" s="434"/>
      <c r="K34" s="360"/>
      <c r="L34" s="360"/>
      <c r="M34" s="360"/>
      <c r="N34" s="360"/>
    </row>
    <row r="35" spans="1:14" ht="20.399999999999999" x14ac:dyDescent="0.3">
      <c r="A35" s="431" t="s">
        <v>106</v>
      </c>
      <c r="B35" s="432" t="s">
        <v>187</v>
      </c>
      <c r="C35" s="432"/>
      <c r="D35" s="432"/>
      <c r="E35" s="433"/>
      <c r="F35" s="111">
        <f t="shared" si="14"/>
        <v>0</v>
      </c>
      <c r="G35" s="360"/>
      <c r="H35" s="360"/>
      <c r="I35" s="360"/>
      <c r="J35" s="434"/>
      <c r="K35" s="360"/>
      <c r="L35" s="360"/>
      <c r="M35" s="360"/>
      <c r="N35" s="360"/>
    </row>
    <row r="36" spans="1:14" ht="34.200000000000003" customHeight="1" x14ac:dyDescent="0.3">
      <c r="A36" s="431" t="s">
        <v>492</v>
      </c>
      <c r="B36" s="432" t="s">
        <v>53</v>
      </c>
      <c r="C36" s="432" t="s">
        <v>221</v>
      </c>
      <c r="D36" s="432" t="s">
        <v>101</v>
      </c>
      <c r="E36" s="433" t="s">
        <v>116</v>
      </c>
      <c r="F36" s="111">
        <f t="shared" si="14"/>
        <v>0</v>
      </c>
      <c r="G36" s="360"/>
      <c r="H36" s="360"/>
      <c r="I36" s="360"/>
      <c r="J36" s="434"/>
      <c r="K36" s="360"/>
      <c r="L36" s="360"/>
      <c r="M36" s="360"/>
      <c r="N36" s="360"/>
    </row>
    <row r="37" spans="1:14" ht="34.200000000000003" customHeight="1" x14ac:dyDescent="0.3">
      <c r="A37" s="431" t="s">
        <v>492</v>
      </c>
      <c r="B37" s="432" t="s">
        <v>62</v>
      </c>
      <c r="C37" s="432" t="s">
        <v>221</v>
      </c>
      <c r="D37" s="432" t="s">
        <v>101</v>
      </c>
      <c r="E37" s="433" t="s">
        <v>494</v>
      </c>
      <c r="F37" s="111">
        <f t="shared" si="14"/>
        <v>0</v>
      </c>
      <c r="G37" s="360"/>
      <c r="H37" s="360"/>
      <c r="I37" s="360"/>
      <c r="J37" s="434"/>
      <c r="K37" s="360"/>
      <c r="L37" s="360"/>
      <c r="M37" s="360"/>
      <c r="N37" s="360"/>
    </row>
    <row r="38" spans="1:14" ht="34.200000000000003" customHeight="1" x14ac:dyDescent="0.3">
      <c r="A38" s="431" t="s">
        <v>493</v>
      </c>
      <c r="B38" s="432" t="s">
        <v>49</v>
      </c>
      <c r="C38" s="432" t="s">
        <v>85</v>
      </c>
      <c r="D38" s="432" t="s">
        <v>101</v>
      </c>
      <c r="E38" s="433" t="s">
        <v>116</v>
      </c>
      <c r="F38" s="111">
        <f t="shared" si="14"/>
        <v>0</v>
      </c>
      <c r="G38" s="360"/>
      <c r="H38" s="360"/>
      <c r="I38" s="360"/>
      <c r="J38" s="434"/>
      <c r="K38" s="360"/>
      <c r="L38" s="360"/>
      <c r="M38" s="360"/>
      <c r="N38" s="360"/>
    </row>
    <row r="39" spans="1:14" ht="34.200000000000003" customHeight="1" x14ac:dyDescent="0.3">
      <c r="A39" s="431" t="s">
        <v>493</v>
      </c>
      <c r="B39" s="432" t="s">
        <v>58</v>
      </c>
      <c r="C39" s="432" t="s">
        <v>85</v>
      </c>
      <c r="D39" s="432" t="s">
        <v>101</v>
      </c>
      <c r="E39" s="433" t="s">
        <v>494</v>
      </c>
      <c r="F39" s="111">
        <f t="shared" si="14"/>
        <v>0</v>
      </c>
      <c r="G39" s="360"/>
      <c r="H39" s="360"/>
      <c r="I39" s="360"/>
      <c r="J39" s="434"/>
      <c r="K39" s="360"/>
      <c r="L39" s="360"/>
      <c r="M39" s="360"/>
      <c r="N39" s="360"/>
    </row>
    <row r="40" spans="1:14" ht="34.200000000000003" customHeight="1" x14ac:dyDescent="0.3">
      <c r="A40" s="431" t="s">
        <v>106</v>
      </c>
      <c r="B40" s="432" t="s">
        <v>53</v>
      </c>
      <c r="C40" s="432" t="s">
        <v>221</v>
      </c>
      <c r="D40" s="432" t="s">
        <v>101</v>
      </c>
      <c r="E40" s="433" t="s">
        <v>115</v>
      </c>
      <c r="F40" s="111">
        <f t="shared" si="14"/>
        <v>0</v>
      </c>
      <c r="G40" s="360"/>
      <c r="H40" s="360"/>
      <c r="I40" s="360"/>
      <c r="J40" s="434"/>
      <c r="K40" s="360"/>
      <c r="L40" s="360"/>
      <c r="M40" s="360"/>
      <c r="N40" s="360"/>
    </row>
    <row r="41" spans="1:14" ht="34.200000000000003" customHeight="1" x14ac:dyDescent="0.3">
      <c r="A41" s="431" t="s">
        <v>106</v>
      </c>
      <c r="B41" s="432" t="s">
        <v>62</v>
      </c>
      <c r="C41" s="432" t="s">
        <v>221</v>
      </c>
      <c r="D41" s="432" t="s">
        <v>101</v>
      </c>
      <c r="E41" s="433" t="s">
        <v>118</v>
      </c>
      <c r="F41" s="111">
        <f t="shared" si="14"/>
        <v>0</v>
      </c>
      <c r="G41" s="360"/>
      <c r="H41" s="360"/>
      <c r="I41" s="360"/>
      <c r="J41" s="434"/>
      <c r="K41" s="360"/>
      <c r="L41" s="360"/>
      <c r="M41" s="360"/>
      <c r="N41" s="360"/>
    </row>
    <row r="42" spans="1:14" ht="34.200000000000003" customHeight="1" x14ac:dyDescent="0.3">
      <c r="A42" s="431" t="s">
        <v>106</v>
      </c>
      <c r="B42" s="432" t="s">
        <v>54</v>
      </c>
      <c r="C42" s="432" t="s">
        <v>221</v>
      </c>
      <c r="D42" s="432" t="s">
        <v>101</v>
      </c>
      <c r="E42" s="433" t="s">
        <v>114</v>
      </c>
      <c r="F42" s="111">
        <f t="shared" si="14"/>
        <v>0</v>
      </c>
      <c r="G42" s="360"/>
      <c r="H42" s="360"/>
      <c r="I42" s="360"/>
      <c r="J42" s="434"/>
      <c r="K42" s="360"/>
      <c r="L42" s="360"/>
      <c r="M42" s="360"/>
      <c r="N42" s="360"/>
    </row>
    <row r="43" spans="1:14" ht="34.200000000000003" customHeight="1" x14ac:dyDescent="0.3">
      <c r="A43" s="431" t="s">
        <v>106</v>
      </c>
      <c r="B43" s="432" t="s">
        <v>67</v>
      </c>
      <c r="C43" s="432" t="s">
        <v>221</v>
      </c>
      <c r="D43" s="432" t="s">
        <v>101</v>
      </c>
      <c r="E43" s="433" t="s">
        <v>117</v>
      </c>
      <c r="F43" s="111">
        <f t="shared" si="14"/>
        <v>0</v>
      </c>
      <c r="G43" s="360"/>
      <c r="H43" s="360"/>
      <c r="I43" s="360"/>
      <c r="J43" s="434"/>
      <c r="K43" s="360"/>
      <c r="L43" s="360"/>
      <c r="M43" s="360"/>
      <c r="N43" s="360"/>
    </row>
    <row r="44" spans="1:14" ht="34.200000000000003" customHeight="1" x14ac:dyDescent="0.3">
      <c r="A44" s="431" t="s">
        <v>105</v>
      </c>
      <c r="B44" s="432" t="s">
        <v>49</v>
      </c>
      <c r="C44" s="432" t="s">
        <v>85</v>
      </c>
      <c r="D44" s="432" t="s">
        <v>101</v>
      </c>
      <c r="E44" s="433" t="s">
        <v>115</v>
      </c>
      <c r="F44" s="111">
        <f t="shared" si="14"/>
        <v>0</v>
      </c>
      <c r="G44" s="360"/>
      <c r="H44" s="360"/>
      <c r="I44" s="360"/>
      <c r="J44" s="434"/>
      <c r="K44" s="360"/>
      <c r="L44" s="360"/>
      <c r="M44" s="360"/>
      <c r="N44" s="360"/>
    </row>
    <row r="45" spans="1:14" ht="34.200000000000003" customHeight="1" x14ac:dyDescent="0.3">
      <c r="A45" s="431" t="s">
        <v>105</v>
      </c>
      <c r="B45" s="432" t="s">
        <v>58</v>
      </c>
      <c r="C45" s="432" t="s">
        <v>85</v>
      </c>
      <c r="D45" s="432" t="s">
        <v>101</v>
      </c>
      <c r="E45" s="433" t="s">
        <v>118</v>
      </c>
      <c r="F45" s="111">
        <f t="shared" si="14"/>
        <v>0</v>
      </c>
      <c r="G45" s="360"/>
      <c r="H45" s="360"/>
      <c r="I45" s="360"/>
      <c r="J45" s="434"/>
      <c r="K45" s="360"/>
      <c r="L45" s="360"/>
      <c r="M45" s="360"/>
      <c r="N45" s="360"/>
    </row>
    <row r="46" spans="1:14" ht="34.200000000000003" customHeight="1" x14ac:dyDescent="0.3">
      <c r="A46" s="431" t="s">
        <v>105</v>
      </c>
      <c r="B46" s="432" t="s">
        <v>50</v>
      </c>
      <c r="C46" s="432" t="s">
        <v>85</v>
      </c>
      <c r="D46" s="432" t="s">
        <v>101</v>
      </c>
      <c r="E46" s="433" t="s">
        <v>114</v>
      </c>
      <c r="F46" s="111">
        <f t="shared" si="14"/>
        <v>0</v>
      </c>
      <c r="G46" s="360"/>
      <c r="H46" s="360"/>
      <c r="I46" s="360"/>
      <c r="J46" s="434"/>
      <c r="K46" s="360"/>
      <c r="L46" s="360"/>
      <c r="M46" s="360"/>
      <c r="N46" s="360"/>
    </row>
    <row r="47" spans="1:14" ht="34.200000000000003" customHeight="1" x14ac:dyDescent="0.3">
      <c r="A47" s="431" t="s">
        <v>105</v>
      </c>
      <c r="B47" s="432" t="s">
        <v>60</v>
      </c>
      <c r="C47" s="432" t="s">
        <v>85</v>
      </c>
      <c r="D47" s="432" t="s">
        <v>101</v>
      </c>
      <c r="E47" s="433" t="s">
        <v>117</v>
      </c>
      <c r="F47" s="111">
        <f t="shared" si="14"/>
        <v>0</v>
      </c>
      <c r="G47" s="360"/>
      <c r="H47" s="360"/>
      <c r="I47" s="360"/>
      <c r="J47" s="434"/>
      <c r="K47" s="360"/>
      <c r="L47" s="360"/>
      <c r="M47" s="360"/>
      <c r="N47" s="360"/>
    </row>
    <row r="48" spans="1:14" x14ac:dyDescent="0.3">
      <c r="A48" s="355"/>
      <c r="B48" s="435"/>
      <c r="C48" s="435"/>
      <c r="D48" s="435"/>
      <c r="E48" s="436"/>
      <c r="F48" s="111">
        <f t="shared" si="14"/>
        <v>0</v>
      </c>
      <c r="G48" s="360"/>
      <c r="H48" s="360"/>
      <c r="I48" s="360"/>
      <c r="J48" s="434"/>
      <c r="K48" s="360"/>
      <c r="L48" s="360"/>
      <c r="M48" s="360"/>
      <c r="N48" s="360"/>
    </row>
    <row r="49" spans="1:14" x14ac:dyDescent="0.3">
      <c r="A49" s="355"/>
      <c r="B49" s="435"/>
      <c r="C49" s="435"/>
      <c r="D49" s="435"/>
      <c r="E49" s="436"/>
      <c r="F49" s="111">
        <f t="shared" si="14"/>
        <v>0</v>
      </c>
      <c r="G49" s="360"/>
      <c r="H49" s="360"/>
      <c r="I49" s="360"/>
      <c r="J49" s="434"/>
      <c r="K49" s="360"/>
      <c r="L49" s="360"/>
      <c r="M49" s="360"/>
      <c r="N49" s="360"/>
    </row>
    <row r="50" spans="1:14" x14ac:dyDescent="0.3">
      <c r="A50" s="355"/>
      <c r="B50" s="435"/>
      <c r="C50" s="435"/>
      <c r="D50" s="435"/>
      <c r="E50" s="436"/>
      <c r="F50" s="111">
        <f t="shared" si="14"/>
        <v>0</v>
      </c>
      <c r="G50" s="360"/>
      <c r="H50" s="360"/>
      <c r="I50" s="360"/>
      <c r="J50" s="434"/>
      <c r="K50" s="360"/>
      <c r="L50" s="360"/>
      <c r="M50" s="360"/>
      <c r="N50" s="360"/>
    </row>
    <row r="51" spans="1:14" x14ac:dyDescent="0.3">
      <c r="A51" s="355"/>
      <c r="B51" s="435"/>
      <c r="C51" s="435"/>
      <c r="D51" s="435"/>
      <c r="E51" s="436"/>
      <c r="F51" s="111">
        <f t="shared" si="14"/>
        <v>0</v>
      </c>
      <c r="G51" s="360"/>
      <c r="H51" s="360"/>
      <c r="I51" s="360"/>
      <c r="J51" s="434"/>
      <c r="K51" s="360"/>
      <c r="L51" s="360"/>
      <c r="M51" s="360"/>
      <c r="N51" s="360"/>
    </row>
    <row r="52" spans="1:14" x14ac:dyDescent="0.3">
      <c r="A52" s="355"/>
      <c r="B52" s="435"/>
      <c r="C52" s="435"/>
      <c r="D52" s="435"/>
      <c r="E52" s="436"/>
      <c r="F52" s="111">
        <f t="shared" si="14"/>
        <v>0</v>
      </c>
      <c r="G52" s="360"/>
      <c r="H52" s="360"/>
      <c r="I52" s="360"/>
      <c r="J52" s="434"/>
      <c r="K52" s="360"/>
      <c r="L52" s="360"/>
      <c r="M52" s="360"/>
      <c r="N52" s="360"/>
    </row>
    <row r="53" spans="1:14" x14ac:dyDescent="0.3">
      <c r="A53" s="355"/>
      <c r="B53" s="435"/>
      <c r="C53" s="435"/>
      <c r="D53" s="435"/>
      <c r="E53" s="436"/>
      <c r="F53" s="111">
        <f t="shared" si="14"/>
        <v>0</v>
      </c>
      <c r="G53" s="360"/>
      <c r="H53" s="360"/>
      <c r="I53" s="360"/>
      <c r="J53" s="434"/>
      <c r="K53" s="360"/>
      <c r="L53" s="360"/>
      <c r="M53" s="360"/>
      <c r="N53" s="360"/>
    </row>
    <row r="54" spans="1:14" x14ac:dyDescent="0.3">
      <c r="A54" s="355"/>
      <c r="B54" s="435"/>
      <c r="C54" s="435"/>
      <c r="D54" s="435"/>
      <c r="E54" s="436"/>
      <c r="F54" s="111">
        <f t="shared" si="14"/>
        <v>0</v>
      </c>
      <c r="G54" s="360"/>
      <c r="H54" s="360"/>
      <c r="I54" s="360"/>
      <c r="J54" s="434"/>
      <c r="K54" s="360"/>
      <c r="L54" s="360"/>
      <c r="M54" s="360"/>
      <c r="N54" s="360"/>
    </row>
    <row r="55" spans="1:14" x14ac:dyDescent="0.3">
      <c r="A55" s="355"/>
      <c r="B55" s="435"/>
      <c r="C55" s="435"/>
      <c r="D55" s="435"/>
      <c r="E55" s="436"/>
      <c r="F55" s="111">
        <f t="shared" si="14"/>
        <v>0</v>
      </c>
      <c r="G55" s="360"/>
      <c r="H55" s="360"/>
      <c r="I55" s="360"/>
      <c r="J55" s="434"/>
      <c r="K55" s="360"/>
      <c r="L55" s="360"/>
      <c r="M55" s="360"/>
      <c r="N55" s="360"/>
    </row>
    <row r="56" spans="1:14" x14ac:dyDescent="0.3">
      <c r="A56" s="355"/>
      <c r="B56" s="435"/>
      <c r="C56" s="435"/>
      <c r="D56" s="435"/>
      <c r="E56" s="436"/>
      <c r="F56" s="111">
        <f t="shared" si="14"/>
        <v>0</v>
      </c>
      <c r="G56" s="360"/>
      <c r="H56" s="360"/>
      <c r="I56" s="360"/>
      <c r="J56" s="434"/>
      <c r="K56" s="360"/>
      <c r="L56" s="360"/>
      <c r="M56" s="360"/>
      <c r="N56" s="360"/>
    </row>
    <row r="57" spans="1:14" x14ac:dyDescent="0.3">
      <c r="A57" s="355"/>
      <c r="B57" s="435"/>
      <c r="C57" s="435"/>
      <c r="D57" s="435"/>
      <c r="E57" s="436"/>
      <c r="F57" s="111">
        <f t="shared" si="14"/>
        <v>0</v>
      </c>
      <c r="G57" s="360"/>
      <c r="H57" s="360"/>
      <c r="I57" s="360"/>
      <c r="J57" s="434"/>
      <c r="K57" s="360"/>
      <c r="L57" s="360"/>
      <c r="M57" s="360"/>
      <c r="N57" s="360"/>
    </row>
    <row r="59" spans="1:14" x14ac:dyDescent="0.3">
      <c r="A59" s="437" t="s">
        <v>219</v>
      </c>
    </row>
    <row r="61" spans="1:14" ht="36.6" customHeight="1" x14ac:dyDescent="0.3">
      <c r="E61" s="403" t="s">
        <v>115</v>
      </c>
      <c r="F61" s="404">
        <f>SUMIFS(F30:F57,E30:E57,E61)</f>
        <v>0</v>
      </c>
    </row>
    <row r="62" spans="1:14" ht="36.6" customHeight="1" x14ac:dyDescent="0.3">
      <c r="E62" s="403" t="s">
        <v>118</v>
      </c>
      <c r="F62" s="404">
        <f>SUMIFS(F30:F57,E30:E57,E62)</f>
        <v>0</v>
      </c>
    </row>
    <row r="63" spans="1:14" ht="36.6" customHeight="1" x14ac:dyDescent="0.3">
      <c r="E63" s="403" t="s">
        <v>114</v>
      </c>
      <c r="F63" s="404">
        <f>SUMIFS(F30:F57,E30:E57,E63)</f>
        <v>0</v>
      </c>
    </row>
    <row r="64" spans="1:14" ht="36.6" customHeight="1" x14ac:dyDescent="0.3">
      <c r="E64" s="403" t="s">
        <v>117</v>
      </c>
      <c r="F64" s="404">
        <f>SUMIFS(F30:F57,E30:E57,E64)</f>
        <v>0</v>
      </c>
    </row>
    <row r="65" spans="5:6" ht="36.6" customHeight="1" x14ac:dyDescent="0.3">
      <c r="E65" s="403" t="s">
        <v>471</v>
      </c>
      <c r="F65" s="404">
        <f>SUMIFS(F30:F57,B30:B57,E65)</f>
        <v>0</v>
      </c>
    </row>
    <row r="66" spans="5:6" ht="36.6" customHeight="1" x14ac:dyDescent="0.3">
      <c r="E66" s="403" t="s">
        <v>472</v>
      </c>
      <c r="F66" s="404">
        <f>SUMIFS(F30:F57,B30:B57,E66)</f>
        <v>0</v>
      </c>
    </row>
    <row r="67" spans="5:6" ht="36.6" customHeight="1" x14ac:dyDescent="0.3">
      <c r="E67" s="403" t="s">
        <v>188</v>
      </c>
      <c r="F67" s="404">
        <f>SUMIFS(F30:F57,B30:B57,E67)</f>
        <v>0</v>
      </c>
    </row>
    <row r="68" spans="5:6" ht="36.6" customHeight="1" x14ac:dyDescent="0.3">
      <c r="E68" s="403" t="s">
        <v>187</v>
      </c>
      <c r="F68" s="404">
        <f>SUMIFS(F30:F57,B30:B57,E68)</f>
        <v>0</v>
      </c>
    </row>
    <row r="69" spans="5:6" ht="36.6" customHeight="1" x14ac:dyDescent="0.3">
      <c r="E69" s="403" t="s">
        <v>116</v>
      </c>
      <c r="F69" s="404">
        <f>SUMIFS(F30:F57,E30:E57,E69)</f>
        <v>0</v>
      </c>
    </row>
    <row r="70" spans="5:6" ht="36.6" customHeight="1" x14ac:dyDescent="0.3">
      <c r="E70" s="403" t="s">
        <v>494</v>
      </c>
      <c r="F70" s="404">
        <f>SUMIFS(F30:F57,E30:E57,E70)</f>
        <v>0</v>
      </c>
    </row>
    <row r="71" spans="5:6" ht="20.399999999999999" customHeight="1" x14ac:dyDescent="0.3"/>
  </sheetData>
  <sheetProtection password="E21E" sheet="1" objects="1" scenarios="1" autoFilter="0"/>
  <autoFilter ref="A29:N57"/>
  <mergeCells count="1">
    <mergeCell ref="C3:D8"/>
  </mergeCells>
  <conditionalFormatting sqref="G23:N24">
    <cfRule type="cellIs" dxfId="21" priority="1" operator="notEqual">
      <formula>0</formula>
    </cfRule>
  </conditionalFormatting>
  <conditionalFormatting sqref="F25:N26">
    <cfRule type="cellIs" dxfId="20" priority="2" operator="notEqual">
      <formula>0</formula>
    </cfRule>
  </conditionalFormatting>
  <dataValidations count="6">
    <dataValidation type="list" allowBlank="1" showInputMessage="1" showErrorMessage="1" sqref="E30:E57 E61:E64">
      <formula1>IISSP_zdroj</formula1>
    </dataValidation>
    <dataValidation type="list" allowBlank="1" showInputMessage="1" showErrorMessage="1" sqref="A30:A57">
      <formula1>Zdroje_I_N</formula1>
    </dataValidation>
    <dataValidation type="list" allowBlank="1" showInputMessage="1" showErrorMessage="1" sqref="B30:B57 E65:E68">
      <formula1>ZR</formula1>
    </dataValidation>
    <dataValidation type="list" allowBlank="1" showInputMessage="1" showErrorMessage="1" sqref="B58:B60">
      <formula1>NR</formula1>
    </dataValidation>
    <dataValidation type="list" allowBlank="1" showInputMessage="1" showErrorMessage="1" sqref="C30:C60">
      <formula1>Druhové_třídění</formula1>
    </dataValidation>
    <dataValidation type="list" allowBlank="1" showInputMessage="1" showErrorMessage="1" sqref="D30:D60">
      <formula1>Odvětvové_třídění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1"/>
  <sheetViews>
    <sheetView zoomScale="80" zoomScaleNormal="80" workbookViewId="0">
      <selection activeCell="G30" sqref="G30"/>
    </sheetView>
  </sheetViews>
  <sheetFormatPr defaultRowHeight="14.4" x14ac:dyDescent="0.3"/>
  <cols>
    <col min="1" max="1" width="5.6640625" style="266" customWidth="1"/>
    <col min="2" max="2" width="19.6640625" style="266" customWidth="1"/>
    <col min="3" max="3" width="19.109375" style="266" customWidth="1"/>
    <col min="4" max="4" width="17.44140625" style="266" customWidth="1"/>
    <col min="5" max="5" width="19" style="262" customWidth="1"/>
    <col min="6" max="6" width="16.33203125" style="266" customWidth="1"/>
    <col min="7" max="7" width="14.6640625" style="266" customWidth="1"/>
    <col min="8" max="8" width="15.6640625" style="266" bestFit="1" customWidth="1"/>
    <col min="9" max="14" width="14.6640625" style="266" customWidth="1"/>
    <col min="15" max="16384" width="8.88671875" style="266"/>
  </cols>
  <sheetData>
    <row r="1" spans="1:14" ht="23.4" x14ac:dyDescent="0.3">
      <c r="A1" s="98" t="s">
        <v>506</v>
      </c>
      <c r="B1" s="84"/>
      <c r="C1" s="84"/>
      <c r="D1" s="84"/>
      <c r="E1" s="405" t="s">
        <v>113</v>
      </c>
      <c r="F1" s="406" t="s">
        <v>111</v>
      </c>
      <c r="G1" s="406">
        <v>2016</v>
      </c>
      <c r="H1" s="406">
        <v>2017</v>
      </c>
      <c r="I1" s="406">
        <v>2018</v>
      </c>
      <c r="J1" s="406">
        <v>2019</v>
      </c>
      <c r="K1" s="406">
        <v>2020</v>
      </c>
      <c r="L1" s="406">
        <v>2021</v>
      </c>
      <c r="M1" s="406">
        <v>2022</v>
      </c>
      <c r="N1" s="406">
        <v>2023</v>
      </c>
    </row>
    <row r="2" spans="1:14" ht="15" customHeight="1" x14ac:dyDescent="0.3">
      <c r="A2" s="84" t="s">
        <v>95</v>
      </c>
      <c r="B2" s="84"/>
      <c r="C2" s="407">
        <f>'Rekapitulace 1'!B1</f>
        <v>0</v>
      </c>
      <c r="D2" s="84"/>
      <c r="E2" s="408" t="s">
        <v>192</v>
      </c>
      <c r="F2" s="409">
        <f>SUM(G2:N2)</f>
        <v>0</v>
      </c>
      <c r="G2" s="410">
        <f>'Potřeby Změna'!D10</f>
        <v>0</v>
      </c>
      <c r="H2" s="410">
        <f>'Potřeby Změna'!E10</f>
        <v>0</v>
      </c>
      <c r="I2" s="410">
        <f>'Potřeby Změna'!F10</f>
        <v>0</v>
      </c>
      <c r="J2" s="410">
        <f>'Potřeby Změna'!G10</f>
        <v>0</v>
      </c>
      <c r="K2" s="410">
        <f>'Potřeby Změna'!H10</f>
        <v>0</v>
      </c>
      <c r="L2" s="410">
        <f>'Potřeby Změna'!I10</f>
        <v>0</v>
      </c>
      <c r="M2" s="410">
        <f>'Potřeby Změna'!J10</f>
        <v>0</v>
      </c>
      <c r="N2" s="410">
        <f>'Potřeby Změna'!K10</f>
        <v>0</v>
      </c>
    </row>
    <row r="3" spans="1:14" ht="15" customHeight="1" x14ac:dyDescent="0.3">
      <c r="A3" s="84" t="s">
        <v>0</v>
      </c>
      <c r="B3" s="84"/>
      <c r="C3" s="400">
        <f>'Rekapitulace 1'!B2</f>
        <v>0</v>
      </c>
      <c r="D3" s="401"/>
      <c r="E3" s="408" t="s">
        <v>193</v>
      </c>
      <c r="F3" s="409">
        <f>SUM(G3:N3)</f>
        <v>0</v>
      </c>
      <c r="G3" s="410">
        <f>'Potřeby Změna'!D11</f>
        <v>0</v>
      </c>
      <c r="H3" s="410">
        <f>'Potřeby Změna'!E11</f>
        <v>0</v>
      </c>
      <c r="I3" s="410">
        <f>'Potřeby Změna'!F11</f>
        <v>0</v>
      </c>
      <c r="J3" s="410">
        <f>'Potřeby Změna'!G11</f>
        <v>0</v>
      </c>
      <c r="K3" s="410">
        <f>'Potřeby Změna'!H11</f>
        <v>0</v>
      </c>
      <c r="L3" s="410">
        <f>'Potřeby Změna'!I11</f>
        <v>0</v>
      </c>
      <c r="M3" s="410">
        <f>'Potřeby Změna'!J11</f>
        <v>0</v>
      </c>
      <c r="N3" s="410">
        <f>'Potřeby Změna'!K11</f>
        <v>0</v>
      </c>
    </row>
    <row r="4" spans="1:14" ht="15" customHeight="1" x14ac:dyDescent="0.3">
      <c r="A4" s="84"/>
      <c r="B4" s="84"/>
      <c r="C4" s="400"/>
      <c r="D4" s="401"/>
      <c r="E4" s="408" t="s">
        <v>194</v>
      </c>
      <c r="F4" s="409">
        <f>SUM(G4:N4)</f>
        <v>0</v>
      </c>
      <c r="G4" s="410">
        <f t="shared" ref="G4:N4" si="0">SUMIF($A$30:$A$57,"VZ-I",G$30:G$57)</f>
        <v>0</v>
      </c>
      <c r="H4" s="410">
        <f t="shared" si="0"/>
        <v>0</v>
      </c>
      <c r="I4" s="410">
        <f t="shared" si="0"/>
        <v>0</v>
      </c>
      <c r="J4" s="410">
        <f t="shared" si="0"/>
        <v>0</v>
      </c>
      <c r="K4" s="410">
        <f t="shared" si="0"/>
        <v>0</v>
      </c>
      <c r="L4" s="410">
        <f t="shared" si="0"/>
        <v>0</v>
      </c>
      <c r="M4" s="410">
        <f t="shared" si="0"/>
        <v>0</v>
      </c>
      <c r="N4" s="410">
        <f t="shared" si="0"/>
        <v>0</v>
      </c>
    </row>
    <row r="5" spans="1:14" ht="15" customHeight="1" x14ac:dyDescent="0.3">
      <c r="A5" s="84"/>
      <c r="B5" s="84"/>
      <c r="C5" s="400"/>
      <c r="D5" s="401"/>
      <c r="E5" s="408" t="s">
        <v>195</v>
      </c>
      <c r="F5" s="409">
        <f>SUM(G5:N5)</f>
        <v>0</v>
      </c>
      <c r="G5" s="410">
        <f t="shared" ref="G5:N7" si="1">SUMIF($A$30:$A$57,"VZ-N",G$30:G$57)</f>
        <v>0</v>
      </c>
      <c r="H5" s="410">
        <f t="shared" si="1"/>
        <v>0</v>
      </c>
      <c r="I5" s="410">
        <f t="shared" si="1"/>
        <v>0</v>
      </c>
      <c r="J5" s="410">
        <f t="shared" si="1"/>
        <v>0</v>
      </c>
      <c r="K5" s="410">
        <f t="shared" si="1"/>
        <v>0</v>
      </c>
      <c r="L5" s="410">
        <f t="shared" si="1"/>
        <v>0</v>
      </c>
      <c r="M5" s="410">
        <f t="shared" si="1"/>
        <v>0</v>
      </c>
      <c r="N5" s="410">
        <f t="shared" si="1"/>
        <v>0</v>
      </c>
    </row>
    <row r="6" spans="1:14" ht="15" customHeight="1" x14ac:dyDescent="0.3">
      <c r="A6" s="84"/>
      <c r="B6" s="84"/>
      <c r="C6" s="400"/>
      <c r="D6" s="401"/>
      <c r="E6" s="408" t="s">
        <v>495</v>
      </c>
      <c r="F6" s="409">
        <f t="shared" ref="F6:F15" si="2">SUM(G6:N6)</f>
        <v>0</v>
      </c>
      <c r="G6" s="410">
        <f>SUMIF($A$30:$A$57,"ZZ-I",G$30:G$57)</f>
        <v>0</v>
      </c>
      <c r="H6" s="410">
        <f t="shared" ref="H6:N6" si="3">SUMIF($A$30:$A$57,"ZZ-I",H$30:H$57)</f>
        <v>0</v>
      </c>
      <c r="I6" s="410">
        <f t="shared" si="3"/>
        <v>0</v>
      </c>
      <c r="J6" s="410">
        <f t="shared" si="3"/>
        <v>0</v>
      </c>
      <c r="K6" s="410">
        <f t="shared" si="3"/>
        <v>0</v>
      </c>
      <c r="L6" s="410">
        <f t="shared" si="3"/>
        <v>0</v>
      </c>
      <c r="M6" s="410">
        <f t="shared" si="3"/>
        <v>0</v>
      </c>
      <c r="N6" s="410">
        <f t="shared" si="3"/>
        <v>0</v>
      </c>
    </row>
    <row r="7" spans="1:14" ht="15" customHeight="1" x14ac:dyDescent="0.3">
      <c r="A7" s="84"/>
      <c r="B7" s="84"/>
      <c r="C7" s="400"/>
      <c r="D7" s="401"/>
      <c r="E7" s="408" t="s">
        <v>496</v>
      </c>
      <c r="F7" s="409">
        <f t="shared" si="2"/>
        <v>0</v>
      </c>
      <c r="G7" s="410">
        <f>SUMIF($A$30:$A$57,"ZZ-N",G$30:G$57)</f>
        <v>0</v>
      </c>
      <c r="H7" s="410">
        <f t="shared" ref="H7:N7" si="4">SUMIF($A$30:$A$57,"ZZ-N",H$30:H$57)</f>
        <v>0</v>
      </c>
      <c r="I7" s="410">
        <f t="shared" si="4"/>
        <v>0</v>
      </c>
      <c r="J7" s="410">
        <f t="shared" si="4"/>
        <v>0</v>
      </c>
      <c r="K7" s="410">
        <f t="shared" si="4"/>
        <v>0</v>
      </c>
      <c r="L7" s="410">
        <f t="shared" si="4"/>
        <v>0</v>
      </c>
      <c r="M7" s="410">
        <f t="shared" si="4"/>
        <v>0</v>
      </c>
      <c r="N7" s="410">
        <f t="shared" si="4"/>
        <v>0</v>
      </c>
    </row>
    <row r="8" spans="1:14" ht="15" customHeight="1" x14ac:dyDescent="0.3">
      <c r="A8" s="84"/>
      <c r="B8" s="84"/>
      <c r="C8" s="400"/>
      <c r="D8" s="401"/>
      <c r="E8" s="408" t="s">
        <v>497</v>
      </c>
      <c r="F8" s="409">
        <f t="shared" si="2"/>
        <v>0</v>
      </c>
      <c r="G8" s="410">
        <f>G2-G4-G6</f>
        <v>0</v>
      </c>
      <c r="H8" s="410">
        <f t="shared" ref="H8:N8" si="5">H2-H4-H6</f>
        <v>0</v>
      </c>
      <c r="I8" s="410">
        <f t="shared" si="5"/>
        <v>0</v>
      </c>
      <c r="J8" s="410">
        <f t="shared" si="5"/>
        <v>0</v>
      </c>
      <c r="K8" s="410">
        <f t="shared" si="5"/>
        <v>0</v>
      </c>
      <c r="L8" s="410">
        <f t="shared" si="5"/>
        <v>0</v>
      </c>
      <c r="M8" s="410">
        <f t="shared" si="5"/>
        <v>0</v>
      </c>
      <c r="N8" s="410">
        <f t="shared" si="5"/>
        <v>0</v>
      </c>
    </row>
    <row r="9" spans="1:14" ht="15" customHeight="1" x14ac:dyDescent="0.3">
      <c r="A9" s="84"/>
      <c r="B9" s="84"/>
      <c r="C9" s="411" t="s">
        <v>451</v>
      </c>
      <c r="D9" s="411" t="s">
        <v>452</v>
      </c>
      <c r="E9" s="412" t="s">
        <v>196</v>
      </c>
      <c r="F9" s="413">
        <f t="shared" si="2"/>
        <v>0</v>
      </c>
      <c r="G9" s="414">
        <f>G8-G10</f>
        <v>0</v>
      </c>
      <c r="H9" s="414">
        <f>H8-H10</f>
        <v>0</v>
      </c>
      <c r="I9" s="414">
        <f>I8-I10</f>
        <v>0</v>
      </c>
      <c r="J9" s="414">
        <f>J8-J10</f>
        <v>0</v>
      </c>
      <c r="K9" s="414">
        <f>TRUNC(K8*'Rekapitulace 1'!$B$20,0)</f>
        <v>0</v>
      </c>
      <c r="L9" s="414">
        <f>TRUNC(L8*'Rekapitulace 1'!$B$20,0)</f>
        <v>0</v>
      </c>
      <c r="M9" s="414">
        <f>TRUNC(M8*'Rekapitulace 1'!$B$20,0)</f>
        <v>0</v>
      </c>
      <c r="N9" s="414">
        <f>TRUNC(N8*'Rekapitulace 1'!$B$20,0)</f>
        <v>0</v>
      </c>
    </row>
    <row r="10" spans="1:14" ht="15" customHeight="1" x14ac:dyDescent="0.3">
      <c r="A10" s="415" t="str">
        <f>'Rekapitulace 1'!A10</f>
        <v>Celkové výdaje:</v>
      </c>
      <c r="B10" s="84"/>
      <c r="C10" s="416">
        <f>'Rekapitulace 1'!D10</f>
        <v>0</v>
      </c>
      <c r="D10" s="416">
        <f>SUM(D11:D13)</f>
        <v>0</v>
      </c>
      <c r="E10" s="412" t="s">
        <v>197</v>
      </c>
      <c r="F10" s="413">
        <f t="shared" si="2"/>
        <v>0</v>
      </c>
      <c r="G10" s="414">
        <f>TRUNC(G8*'Rekapitulace 1'!$B$19,2)</f>
        <v>0</v>
      </c>
      <c r="H10" s="414">
        <f>TRUNC(H8*'Rekapitulace 1'!$B$19,2)</f>
        <v>0</v>
      </c>
      <c r="I10" s="414">
        <f>TRUNC(I8*'Rekapitulace 1'!$B$19,2)</f>
        <v>0</v>
      </c>
      <c r="J10" s="414">
        <f>TRUNC(J8*'Rekapitulace 1'!$B$19,2)</f>
        <v>0</v>
      </c>
      <c r="K10" s="414">
        <f>TRUNC(K8*'Rekapitulace 1'!$B$19,0)</f>
        <v>0</v>
      </c>
      <c r="L10" s="414">
        <f>TRUNC(L8*'Rekapitulace 1'!$B$19,0)</f>
        <v>0</v>
      </c>
      <c r="M10" s="414">
        <f>TRUNC(M8*'Rekapitulace 1'!$B$19,0)</f>
        <v>0</v>
      </c>
      <c r="N10" s="414">
        <f>TRUNC(N8*'Rekapitulace 1'!$B$19,0)</f>
        <v>0</v>
      </c>
    </row>
    <row r="11" spans="1:14" ht="15" customHeight="1" x14ac:dyDescent="0.3">
      <c r="A11" s="415" t="str">
        <f>'Rekapitulace 1'!A11</f>
        <v>EU podíl:</v>
      </c>
      <c r="B11" s="84"/>
      <c r="C11" s="416">
        <f>'Rekapitulace 1'!D11</f>
        <v>0</v>
      </c>
      <c r="D11" s="416">
        <f>F63+F64+F67+F68</f>
        <v>0</v>
      </c>
      <c r="E11" s="408" t="s">
        <v>498</v>
      </c>
      <c r="F11" s="409">
        <f t="shared" si="2"/>
        <v>0</v>
      </c>
      <c r="G11" s="410">
        <f>G3-G5-G7</f>
        <v>0</v>
      </c>
      <c r="H11" s="410">
        <f t="shared" ref="H11:N11" si="6">H3-H5-H7</f>
        <v>0</v>
      </c>
      <c r="I11" s="410">
        <f t="shared" si="6"/>
        <v>0</v>
      </c>
      <c r="J11" s="410">
        <f t="shared" si="6"/>
        <v>0</v>
      </c>
      <c r="K11" s="410">
        <f t="shared" si="6"/>
        <v>0</v>
      </c>
      <c r="L11" s="410">
        <f t="shared" si="6"/>
        <v>0</v>
      </c>
      <c r="M11" s="410">
        <f t="shared" si="6"/>
        <v>0</v>
      </c>
      <c r="N11" s="410">
        <f t="shared" si="6"/>
        <v>0</v>
      </c>
    </row>
    <row r="12" spans="1:14" ht="15" customHeight="1" x14ac:dyDescent="0.3">
      <c r="A12" s="415" t="str">
        <f>'Rekapitulace 1'!A12</f>
        <v>SR podíl:</v>
      </c>
      <c r="B12" s="84"/>
      <c r="C12" s="416">
        <f>'Rekapitulace 1'!D12</f>
        <v>0</v>
      </c>
      <c r="D12" s="416">
        <f>F61+F62+F65+F66</f>
        <v>0</v>
      </c>
      <c r="E12" s="412" t="s">
        <v>198</v>
      </c>
      <c r="F12" s="413">
        <f t="shared" si="2"/>
        <v>0</v>
      </c>
      <c r="G12" s="414">
        <f>G11-G13</f>
        <v>0</v>
      </c>
      <c r="H12" s="414">
        <f>H11-H13</f>
        <v>0</v>
      </c>
      <c r="I12" s="414">
        <f>I11-I13</f>
        <v>0</v>
      </c>
      <c r="J12" s="414">
        <f>J11-J13</f>
        <v>0</v>
      </c>
      <c r="K12" s="414">
        <f>TRUNC(K11*'Rekapitulace 1'!$B$20,0)</f>
        <v>0</v>
      </c>
      <c r="L12" s="414">
        <f>TRUNC(L11*'Rekapitulace 1'!$B$20,0)</f>
        <v>0</v>
      </c>
      <c r="M12" s="414">
        <f>TRUNC(M11*'Rekapitulace 1'!$B$20,0)</f>
        <v>0</v>
      </c>
      <c r="N12" s="414">
        <f>TRUNC(N11*'Rekapitulace 1'!$B$20,0)</f>
        <v>0</v>
      </c>
    </row>
    <row r="13" spans="1:14" ht="15" customHeight="1" x14ac:dyDescent="0.3">
      <c r="A13" s="415" t="s">
        <v>504</v>
      </c>
      <c r="B13" s="84"/>
      <c r="C13" s="416">
        <f>'Rekapitulace 1'!D14+'Rekapitulace 1'!D13</f>
        <v>0</v>
      </c>
      <c r="D13" s="416">
        <f>F30+F31+F36+F37+F38+F39</f>
        <v>0</v>
      </c>
      <c r="E13" s="412" t="s">
        <v>199</v>
      </c>
      <c r="F13" s="413">
        <f t="shared" si="2"/>
        <v>0</v>
      </c>
      <c r="G13" s="414">
        <f>TRUNC(G11*'Rekapitulace 1'!$B$19,2)</f>
        <v>0</v>
      </c>
      <c r="H13" s="414">
        <f>TRUNC(H11*'Rekapitulace 1'!$B$19,2)</f>
        <v>0</v>
      </c>
      <c r="I13" s="414">
        <f>TRUNC(I11*'Rekapitulace 1'!$B$19,2)</f>
        <v>0</v>
      </c>
      <c r="J13" s="414">
        <f>TRUNC(J11*'Rekapitulace 1'!$B$19,2)</f>
        <v>0</v>
      </c>
      <c r="K13" s="414">
        <f>TRUNC(K11*'Rekapitulace 1'!$B$19,0)</f>
        <v>0</v>
      </c>
      <c r="L13" s="414">
        <f>TRUNC(L11*'Rekapitulace 1'!$B$19,0)</f>
        <v>0</v>
      </c>
      <c r="M13" s="414">
        <f>TRUNC(M11*'Rekapitulace 1'!$B$19,0)</f>
        <v>0</v>
      </c>
      <c r="N13" s="414">
        <f>TRUNC(N11*'Rekapitulace 1'!$B$19,0)</f>
        <v>0</v>
      </c>
    </row>
    <row r="14" spans="1:14" ht="15" customHeight="1" x14ac:dyDescent="0.3">
      <c r="A14" s="415"/>
      <c r="B14" s="84"/>
      <c r="C14" s="417" t="s">
        <v>374</v>
      </c>
      <c r="D14" s="418">
        <f>C11-D11</f>
        <v>0</v>
      </c>
      <c r="E14" s="408" t="s">
        <v>205</v>
      </c>
      <c r="F14" s="409">
        <f t="shared" si="2"/>
        <v>0</v>
      </c>
      <c r="G14" s="410">
        <f>SUM(G9,G12)</f>
        <v>0</v>
      </c>
      <c r="H14" s="410">
        <f t="shared" ref="H14:N15" si="7">SUM(H9,H12)</f>
        <v>0</v>
      </c>
      <c r="I14" s="410">
        <f t="shared" si="7"/>
        <v>0</v>
      </c>
      <c r="J14" s="410">
        <f t="shared" si="7"/>
        <v>0</v>
      </c>
      <c r="K14" s="410">
        <f t="shared" si="7"/>
        <v>0</v>
      </c>
      <c r="L14" s="410">
        <f t="shared" si="7"/>
        <v>0</v>
      </c>
      <c r="M14" s="410">
        <f>SUM(M9,M12)</f>
        <v>0</v>
      </c>
      <c r="N14" s="410">
        <f t="shared" si="7"/>
        <v>0</v>
      </c>
    </row>
    <row r="15" spans="1:14" ht="15" customHeight="1" x14ac:dyDescent="0.3">
      <c r="A15" s="415"/>
      <c r="B15" s="84"/>
      <c r="C15" s="417" t="s">
        <v>375</v>
      </c>
      <c r="D15" s="418">
        <f>C12-D12</f>
        <v>0</v>
      </c>
      <c r="E15" s="408" t="s">
        <v>206</v>
      </c>
      <c r="F15" s="409">
        <f t="shared" si="2"/>
        <v>0</v>
      </c>
      <c r="G15" s="410">
        <f>SUM(G10,G13)</f>
        <v>0</v>
      </c>
      <c r="H15" s="410">
        <f t="shared" si="7"/>
        <v>0</v>
      </c>
      <c r="I15" s="410">
        <f t="shared" si="7"/>
        <v>0</v>
      </c>
      <c r="J15" s="410">
        <f t="shared" si="7"/>
        <v>0</v>
      </c>
      <c r="K15" s="410">
        <f t="shared" si="7"/>
        <v>0</v>
      </c>
      <c r="L15" s="410">
        <f t="shared" si="7"/>
        <v>0</v>
      </c>
      <c r="M15" s="410">
        <f t="shared" si="7"/>
        <v>0</v>
      </c>
      <c r="N15" s="410">
        <f t="shared" si="7"/>
        <v>0</v>
      </c>
    </row>
    <row r="16" spans="1:14" x14ac:dyDescent="0.3">
      <c r="A16" s="84"/>
      <c r="B16" s="84"/>
      <c r="C16" s="84"/>
      <c r="D16" s="84"/>
      <c r="E16" s="100"/>
      <c r="F16" s="84"/>
      <c r="G16" s="84"/>
      <c r="H16" s="84"/>
      <c r="I16" s="84"/>
      <c r="J16" s="84"/>
      <c r="K16" s="84"/>
      <c r="L16" s="84"/>
      <c r="M16" s="84"/>
      <c r="N16" s="84"/>
    </row>
    <row r="17" spans="1:14" s="421" customFormat="1" ht="12" x14ac:dyDescent="0.3">
      <c r="A17" s="419"/>
      <c r="B17" s="419"/>
      <c r="C17" s="419"/>
      <c r="D17" s="419"/>
      <c r="E17" s="420"/>
      <c r="F17" s="406" t="s">
        <v>111</v>
      </c>
      <c r="G17" s="406">
        <v>2016</v>
      </c>
      <c r="H17" s="406">
        <v>2017</v>
      </c>
      <c r="I17" s="406">
        <v>2018</v>
      </c>
      <c r="J17" s="406">
        <v>2019</v>
      </c>
      <c r="K17" s="406">
        <v>2020</v>
      </c>
      <c r="L17" s="406">
        <v>2021</v>
      </c>
      <c r="M17" s="406">
        <v>2022</v>
      </c>
      <c r="N17" s="406">
        <v>2023</v>
      </c>
    </row>
    <row r="18" spans="1:14" s="425" customFormat="1" ht="13.8" x14ac:dyDescent="0.3">
      <c r="A18" s="415"/>
      <c r="B18" s="415"/>
      <c r="C18" s="417" t="s">
        <v>485</v>
      </c>
      <c r="D18" s="418">
        <f>F2-F18-F20</f>
        <v>0</v>
      </c>
      <c r="E18" s="422" t="s">
        <v>502</v>
      </c>
      <c r="F18" s="423">
        <f t="shared" ref="F18:F25" si="8">SUM(G18:N18)</f>
        <v>0</v>
      </c>
      <c r="G18" s="424">
        <f>G4+G6</f>
        <v>0</v>
      </c>
      <c r="H18" s="424">
        <f t="shared" ref="H18:N18" si="9">H4+H6</f>
        <v>0</v>
      </c>
      <c r="I18" s="424">
        <f t="shared" si="9"/>
        <v>0</v>
      </c>
      <c r="J18" s="424">
        <f t="shared" si="9"/>
        <v>0</v>
      </c>
      <c r="K18" s="424">
        <f t="shared" si="9"/>
        <v>0</v>
      </c>
      <c r="L18" s="424">
        <f t="shared" si="9"/>
        <v>0</v>
      </c>
      <c r="M18" s="424">
        <f t="shared" si="9"/>
        <v>0</v>
      </c>
      <c r="N18" s="424">
        <f t="shared" si="9"/>
        <v>0</v>
      </c>
    </row>
    <row r="19" spans="1:14" s="425" customFormat="1" ht="13.8" x14ac:dyDescent="0.3">
      <c r="A19" s="415"/>
      <c r="B19" s="415"/>
      <c r="C19" s="417" t="s">
        <v>486</v>
      </c>
      <c r="D19" s="418">
        <f>F3-F19-F21</f>
        <v>0</v>
      </c>
      <c r="E19" s="422" t="s">
        <v>503</v>
      </c>
      <c r="F19" s="423">
        <f t="shared" si="8"/>
        <v>0</v>
      </c>
      <c r="G19" s="424">
        <f>G5+G7</f>
        <v>0</v>
      </c>
      <c r="H19" s="424">
        <f t="shared" ref="H19:N19" si="10">H5+H7</f>
        <v>0</v>
      </c>
      <c r="I19" s="424">
        <f t="shared" si="10"/>
        <v>0</v>
      </c>
      <c r="J19" s="424">
        <f t="shared" si="10"/>
        <v>0</v>
      </c>
      <c r="K19" s="424">
        <f t="shared" si="10"/>
        <v>0</v>
      </c>
      <c r="L19" s="424">
        <f t="shared" si="10"/>
        <v>0</v>
      </c>
      <c r="M19" s="424">
        <f t="shared" si="10"/>
        <v>0</v>
      </c>
      <c r="N19" s="424">
        <f t="shared" si="10"/>
        <v>0</v>
      </c>
    </row>
    <row r="20" spans="1:14" s="425" customFormat="1" ht="13.8" x14ac:dyDescent="0.3">
      <c r="A20" s="415"/>
      <c r="B20" s="415"/>
      <c r="C20" s="415"/>
      <c r="D20" s="426"/>
      <c r="E20" s="422" t="s">
        <v>107</v>
      </c>
      <c r="F20" s="423">
        <f t="shared" si="8"/>
        <v>0</v>
      </c>
      <c r="G20" s="424">
        <f t="shared" ref="G20:N20" si="11">SUMIF($A$30:$A$57,"I",G$30:G$57)</f>
        <v>0</v>
      </c>
      <c r="H20" s="424">
        <f t="shared" si="11"/>
        <v>0</v>
      </c>
      <c r="I20" s="424">
        <f t="shared" si="11"/>
        <v>0</v>
      </c>
      <c r="J20" s="424">
        <f t="shared" si="11"/>
        <v>0</v>
      </c>
      <c r="K20" s="424">
        <f t="shared" si="11"/>
        <v>0</v>
      </c>
      <c r="L20" s="424">
        <f t="shared" si="11"/>
        <v>0</v>
      </c>
      <c r="M20" s="424">
        <f t="shared" si="11"/>
        <v>0</v>
      </c>
      <c r="N20" s="424">
        <f t="shared" si="11"/>
        <v>0</v>
      </c>
    </row>
    <row r="21" spans="1:14" s="425" customFormat="1" ht="13.8" x14ac:dyDescent="0.3">
      <c r="A21" s="415"/>
      <c r="B21" s="415"/>
      <c r="C21" s="415"/>
      <c r="D21" s="415"/>
      <c r="E21" s="422" t="s">
        <v>108</v>
      </c>
      <c r="F21" s="423">
        <f t="shared" si="8"/>
        <v>0</v>
      </c>
      <c r="G21" s="424">
        <f t="shared" ref="G21:N21" si="12">SUMIF($A$30:$A$57,"N",G$30:G$57)</f>
        <v>0</v>
      </c>
      <c r="H21" s="424">
        <f t="shared" si="12"/>
        <v>0</v>
      </c>
      <c r="I21" s="424">
        <f t="shared" si="12"/>
        <v>0</v>
      </c>
      <c r="J21" s="424">
        <f t="shared" si="12"/>
        <v>0</v>
      </c>
      <c r="K21" s="424">
        <f t="shared" si="12"/>
        <v>0</v>
      </c>
      <c r="L21" s="424">
        <f t="shared" si="12"/>
        <v>0</v>
      </c>
      <c r="M21" s="424">
        <f t="shared" si="12"/>
        <v>0</v>
      </c>
      <c r="N21" s="424">
        <f t="shared" si="12"/>
        <v>0</v>
      </c>
    </row>
    <row r="22" spans="1:14" s="425" customFormat="1" ht="13.8" x14ac:dyDescent="0.3">
      <c r="A22" s="415"/>
      <c r="B22" s="415"/>
      <c r="C22" s="415"/>
      <c r="D22" s="415"/>
      <c r="E22" s="427" t="s">
        <v>109</v>
      </c>
      <c r="F22" s="423">
        <f t="shared" si="8"/>
        <v>0</v>
      </c>
      <c r="G22" s="424">
        <f>SUM(G18:G21)</f>
        <v>0</v>
      </c>
      <c r="H22" s="424">
        <f t="shared" ref="H22:N22" si="13">SUM(H18:H21)</f>
        <v>0</v>
      </c>
      <c r="I22" s="424">
        <f t="shared" si="13"/>
        <v>0</v>
      </c>
      <c r="J22" s="424">
        <f t="shared" si="13"/>
        <v>0</v>
      </c>
      <c r="K22" s="424">
        <f t="shared" si="13"/>
        <v>0</v>
      </c>
      <c r="L22" s="424">
        <f t="shared" si="13"/>
        <v>0</v>
      </c>
      <c r="M22" s="424">
        <f t="shared" si="13"/>
        <v>0</v>
      </c>
      <c r="N22" s="424">
        <f t="shared" si="13"/>
        <v>0</v>
      </c>
    </row>
    <row r="23" spans="1:14" s="425" customFormat="1" ht="13.8" x14ac:dyDescent="0.3">
      <c r="A23" s="415"/>
      <c r="B23" s="415"/>
      <c r="C23" s="415"/>
      <c r="D23" s="415"/>
      <c r="E23" s="427" t="s">
        <v>487</v>
      </c>
      <c r="F23" s="423">
        <f t="shared" si="8"/>
        <v>0</v>
      </c>
      <c r="G23" s="424">
        <f>'Potřeby Změna'!D10-G18-G20</f>
        <v>0</v>
      </c>
      <c r="H23" s="424">
        <f>'Potřeby Změna'!E10-H18-H20</f>
        <v>0</v>
      </c>
      <c r="I23" s="424">
        <f>'Potřeby Změna'!F10-I18-I20</f>
        <v>0</v>
      </c>
      <c r="J23" s="424">
        <f>'Potřeby Změna'!G10-J18-J20</f>
        <v>0</v>
      </c>
      <c r="K23" s="424">
        <f>'Potřeby Změna'!H10-K18-K20</f>
        <v>0</v>
      </c>
      <c r="L23" s="424">
        <f>'Potřeby Změna'!I10-L18-L20</f>
        <v>0</v>
      </c>
      <c r="M23" s="424">
        <f>'Potřeby Změna'!J10-M18-M20</f>
        <v>0</v>
      </c>
      <c r="N23" s="424">
        <f>'Potřeby Změna'!K10-N18-N20</f>
        <v>0</v>
      </c>
    </row>
    <row r="24" spans="1:14" s="425" customFormat="1" ht="13.8" x14ac:dyDescent="0.3">
      <c r="A24" s="415"/>
      <c r="B24" s="415"/>
      <c r="C24" s="415"/>
      <c r="D24" s="415"/>
      <c r="E24" s="427" t="s">
        <v>488</v>
      </c>
      <c r="F24" s="423">
        <f t="shared" si="8"/>
        <v>0</v>
      </c>
      <c r="G24" s="424">
        <f>'Potřeby Změna'!D11-G19-G21</f>
        <v>0</v>
      </c>
      <c r="H24" s="424">
        <f>'Potřeby Změna'!E11-H19-H21</f>
        <v>0</v>
      </c>
      <c r="I24" s="424">
        <f>'Potřeby Změna'!F11-I19-I21</f>
        <v>0</v>
      </c>
      <c r="J24" s="424">
        <f>'Potřeby Změna'!G11-J19-J21</f>
        <v>0</v>
      </c>
      <c r="K24" s="424">
        <f>'Potřeby Změna'!H11-K19-K21</f>
        <v>0</v>
      </c>
      <c r="L24" s="424">
        <f>'Potřeby Změna'!I11-L19-L21</f>
        <v>0</v>
      </c>
      <c r="M24" s="424">
        <f>'Potřeby Změna'!J11-M19-M21</f>
        <v>0</v>
      </c>
      <c r="N24" s="424">
        <f>'Potřeby Změna'!K11-N19-N21</f>
        <v>0</v>
      </c>
    </row>
    <row r="25" spans="1:14" s="425" customFormat="1" ht="13.8" x14ac:dyDescent="0.3">
      <c r="A25" s="415"/>
      <c r="B25" s="415"/>
      <c r="C25" s="415"/>
      <c r="D25" s="416"/>
      <c r="E25" s="427" t="s">
        <v>200</v>
      </c>
      <c r="F25" s="423">
        <f t="shared" si="8"/>
        <v>0</v>
      </c>
      <c r="G25" s="424">
        <f>'Potřeby Změna'!D12-'Zdroje Změna'!G22</f>
        <v>0</v>
      </c>
      <c r="H25" s="424">
        <f>'Potřeby Změna'!E12-'Zdroje Změna'!H22</f>
        <v>0</v>
      </c>
      <c r="I25" s="424">
        <f>'Potřeby Změna'!F12-'Zdroje Změna'!I22</f>
        <v>0</v>
      </c>
      <c r="J25" s="424">
        <f>'Potřeby Změna'!G12-'Zdroje Změna'!J22</f>
        <v>0</v>
      </c>
      <c r="K25" s="424">
        <f>'Potřeby Změna'!H12-'Zdroje Změna'!K22</f>
        <v>0</v>
      </c>
      <c r="L25" s="424">
        <f>'Potřeby Změna'!I12-'Zdroje Změna'!L22</f>
        <v>0</v>
      </c>
      <c r="M25" s="424">
        <f>'Potřeby Změna'!J12-'Zdroje Změna'!M22</f>
        <v>0</v>
      </c>
      <c r="N25" s="424">
        <f>'Potřeby Změna'!K12-'Zdroje Změna'!N22</f>
        <v>0</v>
      </c>
    </row>
    <row r="26" spans="1:14" s="425" customFormat="1" ht="13.8" x14ac:dyDescent="0.3">
      <c r="A26" s="415"/>
      <c r="B26" s="415"/>
      <c r="C26" s="427"/>
      <c r="D26" s="416"/>
      <c r="E26" s="428"/>
      <c r="F26" s="429"/>
      <c r="G26" s="430"/>
      <c r="H26" s="430"/>
      <c r="I26" s="430"/>
      <c r="J26" s="430"/>
      <c r="K26" s="430"/>
      <c r="L26" s="430"/>
      <c r="M26" s="430"/>
      <c r="N26" s="430"/>
    </row>
    <row r="27" spans="1:14" s="425" customFormat="1" ht="13.8" x14ac:dyDescent="0.3">
      <c r="A27" s="415"/>
      <c r="B27" s="415"/>
      <c r="C27" s="427"/>
      <c r="D27" s="415"/>
      <c r="E27" s="428" t="s">
        <v>204</v>
      </c>
      <c r="F27" s="122">
        <f>SUM(G27:N27)</f>
        <v>0</v>
      </c>
      <c r="G27" s="316">
        <f t="shared" ref="G27:N27" si="14">SUBTOTAL(9,G30:G58)</f>
        <v>0</v>
      </c>
      <c r="H27" s="316">
        <f t="shared" si="14"/>
        <v>0</v>
      </c>
      <c r="I27" s="316">
        <f t="shared" si="14"/>
        <v>0</v>
      </c>
      <c r="J27" s="316">
        <f t="shared" si="14"/>
        <v>0</v>
      </c>
      <c r="K27" s="316">
        <f t="shared" si="14"/>
        <v>0</v>
      </c>
      <c r="L27" s="316">
        <f t="shared" si="14"/>
        <v>0</v>
      </c>
      <c r="M27" s="316">
        <f t="shared" si="14"/>
        <v>0</v>
      </c>
      <c r="N27" s="316">
        <f t="shared" si="14"/>
        <v>0</v>
      </c>
    </row>
    <row r="28" spans="1:14" x14ac:dyDescent="0.3">
      <c r="A28" s="84"/>
      <c r="B28" s="84"/>
      <c r="C28" s="84"/>
      <c r="D28" s="84"/>
      <c r="E28" s="100"/>
      <c r="F28" s="84"/>
      <c r="G28" s="84"/>
      <c r="H28" s="84"/>
      <c r="I28" s="84"/>
      <c r="J28" s="84"/>
      <c r="K28" s="84"/>
      <c r="L28" s="84"/>
      <c r="M28" s="84"/>
      <c r="N28" s="84"/>
    </row>
    <row r="29" spans="1:14" s="262" customFormat="1" x14ac:dyDescent="0.3">
      <c r="A29" s="221" t="s">
        <v>104</v>
      </c>
      <c r="B29" s="221" t="s">
        <v>96</v>
      </c>
      <c r="C29" s="221" t="s">
        <v>97</v>
      </c>
      <c r="D29" s="221" t="s">
        <v>102</v>
      </c>
      <c r="E29" s="221" t="s">
        <v>103</v>
      </c>
      <c r="F29" s="221" t="s">
        <v>111</v>
      </c>
      <c r="G29" s="221">
        <v>2016</v>
      </c>
      <c r="H29" s="221">
        <v>2017</v>
      </c>
      <c r="I29" s="221">
        <v>2018</v>
      </c>
      <c r="J29" s="221">
        <v>2019</v>
      </c>
      <c r="K29" s="221">
        <v>2020</v>
      </c>
      <c r="L29" s="221">
        <v>2021</v>
      </c>
      <c r="M29" s="221">
        <v>2022</v>
      </c>
      <c r="N29" s="221">
        <v>2023</v>
      </c>
    </row>
    <row r="30" spans="1:14" ht="20.399999999999999" x14ac:dyDescent="0.3">
      <c r="A30" s="441" t="s">
        <v>191</v>
      </c>
      <c r="B30" s="470" t="s">
        <v>51</v>
      </c>
      <c r="C30" s="470"/>
      <c r="D30" s="470"/>
      <c r="E30" s="471"/>
      <c r="F30" s="111">
        <f>SUM(G30:N30)</f>
        <v>0</v>
      </c>
      <c r="G30" s="439">
        <f>SUMIFS('Smlouvy, zakázky a jiné potřeby'!P$18:P$117,'Smlouvy, zakázky a jiné potřeby'!$A$18:$A$117,"VZ-N")</f>
        <v>0</v>
      </c>
      <c r="H30" s="439">
        <f>SUMIFS('Smlouvy, zakázky a jiné potřeby'!Q$18:Q$117,'Smlouvy, zakázky a jiné potřeby'!$A$18:$A$117,"VZ-N")</f>
        <v>0</v>
      </c>
      <c r="I30" s="439">
        <f>SUMIFS('Smlouvy, zakázky a jiné potřeby'!R$18:R$117,'Smlouvy, zakázky a jiné potřeby'!$A$18:$A$117,"VZ-N")</f>
        <v>0</v>
      </c>
      <c r="J30" s="439">
        <f>SUMIFS('Smlouvy, zakázky a jiné potřeby'!S$18:S$117,'Smlouvy, zakázky a jiné potřeby'!$A$18:$A$117,"VZ-N")</f>
        <v>0</v>
      </c>
      <c r="K30" s="439">
        <f>SUMIFS('Smlouvy, zakázky a jiné potřeby'!T$18:T$117,'Smlouvy, zakázky a jiné potřeby'!$A$18:$A$117,"VZ-N")</f>
        <v>0</v>
      </c>
      <c r="L30" s="439">
        <f>SUMIFS('Smlouvy, zakázky a jiné potřeby'!U$18:U$117,'Smlouvy, zakázky a jiné potřeby'!$A$18:$A$117,"VZ-N")</f>
        <v>0</v>
      </c>
      <c r="M30" s="439">
        <f>SUMIFS('Smlouvy, zakázky a jiné potřeby'!V$18:V$117,'Smlouvy, zakázky a jiné potřeby'!$A$18:$A$117,"VZ-N")</f>
        <v>0</v>
      </c>
      <c r="N30" s="439">
        <f>SUMIFS('Smlouvy, zakázky a jiné potřeby'!W$18:W$117,'Smlouvy, zakázky a jiné potřeby'!$A$18:$A$117,"VZ-N")</f>
        <v>0</v>
      </c>
    </row>
    <row r="31" spans="1:14" ht="20.399999999999999" x14ac:dyDescent="0.3">
      <c r="A31" s="441" t="s">
        <v>190</v>
      </c>
      <c r="B31" s="470" t="s">
        <v>56</v>
      </c>
      <c r="C31" s="470"/>
      <c r="D31" s="470"/>
      <c r="E31" s="471"/>
      <c r="F31" s="111">
        <f t="shared" ref="F31:F57" si="15">SUM(G31:N31)</f>
        <v>0</v>
      </c>
      <c r="G31" s="439">
        <f>SUMIFS('Smlouvy, zakázky a jiné potřeby'!P$18:P$117,'Smlouvy, zakázky a jiné potřeby'!$A$18:$A$117,"VZ-I")</f>
        <v>0</v>
      </c>
      <c r="H31" s="439">
        <f>SUMIFS('Smlouvy, zakázky a jiné potřeby'!Q$18:Q$117,'Smlouvy, zakázky a jiné potřeby'!$A$18:$A$117,"VZ-I")</f>
        <v>0</v>
      </c>
      <c r="I31" s="439">
        <f>SUMIFS('Smlouvy, zakázky a jiné potřeby'!R$18:R$117,'Smlouvy, zakázky a jiné potřeby'!$A$18:$A$117,"VZ-I")</f>
        <v>0</v>
      </c>
      <c r="J31" s="439">
        <f>SUMIFS('Smlouvy, zakázky a jiné potřeby'!S$18:S$117,'Smlouvy, zakázky a jiné potřeby'!$A$18:$A$117,"VZ-I")</f>
        <v>0</v>
      </c>
      <c r="K31" s="439">
        <f>SUMIFS('Smlouvy, zakázky a jiné potřeby'!T$18:T$117,'Smlouvy, zakázky a jiné potřeby'!$A$18:$A$117,"VZ-I")</f>
        <v>0</v>
      </c>
      <c r="L31" s="439">
        <f>SUMIFS('Smlouvy, zakázky a jiné potřeby'!U$18:U$117,'Smlouvy, zakázky a jiné potřeby'!$A$18:$A$117,"VZ-I")</f>
        <v>0</v>
      </c>
      <c r="M31" s="439">
        <f>SUMIFS('Smlouvy, zakázky a jiné potřeby'!V$18:V$117,'Smlouvy, zakázky a jiné potřeby'!$A$18:$A$117,"VZ-I")</f>
        <v>0</v>
      </c>
      <c r="N31" s="439">
        <f>SUMIFS('Smlouvy, zakázky a jiné potřeby'!W$18:W$117,'Smlouvy, zakázky a jiné potřeby'!$A$18:$A$117,"VZ-I")</f>
        <v>0</v>
      </c>
    </row>
    <row r="32" spans="1:14" ht="20.399999999999999" x14ac:dyDescent="0.3">
      <c r="A32" s="431" t="s">
        <v>105</v>
      </c>
      <c r="B32" s="432" t="s">
        <v>471</v>
      </c>
      <c r="C32" s="432"/>
      <c r="D32" s="432"/>
      <c r="E32" s="433"/>
      <c r="F32" s="111">
        <f t="shared" si="15"/>
        <v>0</v>
      </c>
      <c r="G32" s="360"/>
      <c r="H32" s="360"/>
      <c r="I32" s="360"/>
      <c r="J32" s="434"/>
      <c r="K32" s="360"/>
      <c r="L32" s="360"/>
      <c r="M32" s="360"/>
      <c r="N32" s="360"/>
    </row>
    <row r="33" spans="1:14" ht="20.399999999999999" x14ac:dyDescent="0.3">
      <c r="A33" s="431" t="s">
        <v>106</v>
      </c>
      <c r="B33" s="432" t="s">
        <v>472</v>
      </c>
      <c r="C33" s="432"/>
      <c r="D33" s="432"/>
      <c r="E33" s="433"/>
      <c r="F33" s="111">
        <f t="shared" si="15"/>
        <v>0</v>
      </c>
      <c r="G33" s="360"/>
      <c r="H33" s="360"/>
      <c r="I33" s="360"/>
      <c r="J33" s="434"/>
      <c r="K33" s="360"/>
      <c r="L33" s="360"/>
      <c r="M33" s="360"/>
      <c r="N33" s="360"/>
    </row>
    <row r="34" spans="1:14" ht="20.399999999999999" x14ac:dyDescent="0.3">
      <c r="A34" s="431" t="s">
        <v>105</v>
      </c>
      <c r="B34" s="432" t="s">
        <v>188</v>
      </c>
      <c r="C34" s="432"/>
      <c r="D34" s="432"/>
      <c r="E34" s="433"/>
      <c r="F34" s="111">
        <f t="shared" si="15"/>
        <v>0</v>
      </c>
      <c r="G34" s="360"/>
      <c r="H34" s="360"/>
      <c r="I34" s="360"/>
      <c r="J34" s="434"/>
      <c r="K34" s="360"/>
      <c r="L34" s="360"/>
      <c r="M34" s="360"/>
      <c r="N34" s="360"/>
    </row>
    <row r="35" spans="1:14" ht="20.399999999999999" x14ac:dyDescent="0.3">
      <c r="A35" s="431" t="s">
        <v>106</v>
      </c>
      <c r="B35" s="432" t="s">
        <v>187</v>
      </c>
      <c r="C35" s="432"/>
      <c r="D35" s="432"/>
      <c r="E35" s="433"/>
      <c r="F35" s="111">
        <f t="shared" si="15"/>
        <v>0</v>
      </c>
      <c r="G35" s="360"/>
      <c r="H35" s="360"/>
      <c r="I35" s="360"/>
      <c r="J35" s="434"/>
      <c r="K35" s="360"/>
      <c r="L35" s="360"/>
      <c r="M35" s="360"/>
      <c r="N35" s="360"/>
    </row>
    <row r="36" spans="1:14" ht="34.200000000000003" customHeight="1" x14ac:dyDescent="0.3">
      <c r="A36" s="441" t="s">
        <v>492</v>
      </c>
      <c r="B36" s="470" t="s">
        <v>53</v>
      </c>
      <c r="C36" s="470" t="s">
        <v>221</v>
      </c>
      <c r="D36" s="470" t="s">
        <v>101</v>
      </c>
      <c r="E36" s="471" t="s">
        <v>116</v>
      </c>
      <c r="F36" s="111">
        <f t="shared" si="15"/>
        <v>0</v>
      </c>
      <c r="G36" s="439">
        <f>SUMIFS('Smlouvy, zakázky a jiné potřeby'!P$18:P$117,'Smlouvy, zakázky a jiné potřeby'!$A$18:$A$117,"ZZ-I")</f>
        <v>0</v>
      </c>
      <c r="H36" s="439">
        <f>SUMIFS('Smlouvy, zakázky a jiné potřeby'!Q$18:Q$117,'Smlouvy, zakázky a jiné potřeby'!$A$18:$A$117,"ZZ-I")</f>
        <v>0</v>
      </c>
      <c r="I36" s="439">
        <f>SUMIFS('Smlouvy, zakázky a jiné potřeby'!R$18:R$117,'Smlouvy, zakázky a jiné potřeby'!$A$18:$A$117,"ZZ-I")</f>
        <v>0</v>
      </c>
      <c r="J36" s="439">
        <f>SUMIFS('Smlouvy, zakázky a jiné potřeby'!S$18:S$117,'Smlouvy, zakázky a jiné potřeby'!$A$18:$A$117,"ZZ-I")</f>
        <v>0</v>
      </c>
      <c r="K36" s="439">
        <f>SUMIFS('Smlouvy, zakázky a jiné potřeby'!T$18:T$117,'Smlouvy, zakázky a jiné potřeby'!$A$18:$A$117,"ZZ-I")</f>
        <v>0</v>
      </c>
      <c r="L36" s="439">
        <f>SUMIFS('Smlouvy, zakázky a jiné potřeby'!U$18:U$117,'Smlouvy, zakázky a jiné potřeby'!$A$18:$A$117,"ZZ-I")</f>
        <v>0</v>
      </c>
      <c r="M36" s="439">
        <f>SUMIFS('Smlouvy, zakázky a jiné potřeby'!V$18:V$117,'Smlouvy, zakázky a jiné potřeby'!$A$18:$A$117,"ZZ-I")</f>
        <v>0</v>
      </c>
      <c r="N36" s="439">
        <f>SUMIFS('Smlouvy, zakázky a jiné potřeby'!W$18:W$117,'Smlouvy, zakázky a jiné potřeby'!$A$18:$A$117,"ZZ-I")</f>
        <v>0</v>
      </c>
    </row>
    <row r="37" spans="1:14" ht="34.200000000000003" customHeight="1" x14ac:dyDescent="0.3">
      <c r="A37" s="431" t="s">
        <v>492</v>
      </c>
      <c r="B37" s="432" t="s">
        <v>62</v>
      </c>
      <c r="C37" s="432" t="s">
        <v>221</v>
      </c>
      <c r="D37" s="432" t="s">
        <v>101</v>
      </c>
      <c r="E37" s="433" t="s">
        <v>494</v>
      </c>
      <c r="F37" s="111">
        <f t="shared" si="15"/>
        <v>0</v>
      </c>
      <c r="G37" s="360"/>
      <c r="H37" s="360"/>
      <c r="I37" s="360"/>
      <c r="J37" s="434"/>
      <c r="K37" s="360"/>
      <c r="L37" s="360"/>
      <c r="M37" s="360"/>
      <c r="N37" s="360"/>
    </row>
    <row r="38" spans="1:14" ht="34.200000000000003" customHeight="1" x14ac:dyDescent="0.3">
      <c r="A38" s="441" t="s">
        <v>493</v>
      </c>
      <c r="B38" s="470" t="s">
        <v>49</v>
      </c>
      <c r="C38" s="470" t="s">
        <v>85</v>
      </c>
      <c r="D38" s="470" t="s">
        <v>101</v>
      </c>
      <c r="E38" s="471" t="s">
        <v>116</v>
      </c>
      <c r="F38" s="111">
        <f t="shared" si="15"/>
        <v>0</v>
      </c>
      <c r="G38" s="439">
        <f>SUMIFS('Smlouvy, zakázky a jiné potřeby'!P$18:P$117,'Smlouvy, zakázky a jiné potřeby'!$A$18:$A$117,"ZZ-N")</f>
        <v>0</v>
      </c>
      <c r="H38" s="439">
        <f>SUMIFS('Smlouvy, zakázky a jiné potřeby'!Q$18:Q$117,'Smlouvy, zakázky a jiné potřeby'!$A$18:$A$117,"ZZ-N")</f>
        <v>0</v>
      </c>
      <c r="I38" s="439">
        <f>SUMIFS('Smlouvy, zakázky a jiné potřeby'!R$18:R$117,'Smlouvy, zakázky a jiné potřeby'!$A$18:$A$117,"ZZ-N")</f>
        <v>0</v>
      </c>
      <c r="J38" s="439">
        <f>SUMIFS('Smlouvy, zakázky a jiné potřeby'!S$18:S$117,'Smlouvy, zakázky a jiné potřeby'!$A$18:$A$117,"ZZ-N")</f>
        <v>0</v>
      </c>
      <c r="K38" s="439">
        <f>SUMIFS('Smlouvy, zakázky a jiné potřeby'!T$18:T$117,'Smlouvy, zakázky a jiné potřeby'!$A$18:$A$117,"ZZ-N")</f>
        <v>0</v>
      </c>
      <c r="L38" s="439">
        <f>SUMIFS('Smlouvy, zakázky a jiné potřeby'!U$18:U$117,'Smlouvy, zakázky a jiné potřeby'!$A$18:$A$117,"ZZ-N")</f>
        <v>0</v>
      </c>
      <c r="M38" s="439">
        <f>SUMIFS('Smlouvy, zakázky a jiné potřeby'!V$18:V$117,'Smlouvy, zakázky a jiné potřeby'!$A$18:$A$117,"ZZ-N")</f>
        <v>0</v>
      </c>
      <c r="N38" s="439">
        <f>SUMIFS('Smlouvy, zakázky a jiné potřeby'!W$18:W$117,'Smlouvy, zakázky a jiné potřeby'!$A$18:$A$117,"ZZ-N")</f>
        <v>0</v>
      </c>
    </row>
    <row r="39" spans="1:14" ht="34.200000000000003" customHeight="1" x14ac:dyDescent="0.3">
      <c r="A39" s="431" t="s">
        <v>493</v>
      </c>
      <c r="B39" s="432" t="s">
        <v>58</v>
      </c>
      <c r="C39" s="432" t="s">
        <v>85</v>
      </c>
      <c r="D39" s="432" t="s">
        <v>101</v>
      </c>
      <c r="E39" s="433" t="s">
        <v>494</v>
      </c>
      <c r="F39" s="111">
        <f t="shared" si="15"/>
        <v>0</v>
      </c>
      <c r="G39" s="360"/>
      <c r="H39" s="360"/>
      <c r="I39" s="360"/>
      <c r="J39" s="434"/>
      <c r="K39" s="360"/>
      <c r="L39" s="360"/>
      <c r="M39" s="360"/>
      <c r="N39" s="360"/>
    </row>
    <row r="40" spans="1:14" ht="34.200000000000003" customHeight="1" x14ac:dyDescent="0.3">
      <c r="A40" s="431" t="s">
        <v>106</v>
      </c>
      <c r="B40" s="432" t="s">
        <v>53</v>
      </c>
      <c r="C40" s="432" t="s">
        <v>221</v>
      </c>
      <c r="D40" s="432" t="s">
        <v>101</v>
      </c>
      <c r="E40" s="433" t="s">
        <v>115</v>
      </c>
      <c r="F40" s="111">
        <f t="shared" si="15"/>
        <v>0</v>
      </c>
      <c r="G40" s="360"/>
      <c r="H40" s="360"/>
      <c r="I40" s="360"/>
      <c r="J40" s="434"/>
      <c r="K40" s="360"/>
      <c r="L40" s="360"/>
      <c r="M40" s="360"/>
      <c r="N40" s="360"/>
    </row>
    <row r="41" spans="1:14" ht="34.200000000000003" customHeight="1" x14ac:dyDescent="0.3">
      <c r="A41" s="431" t="s">
        <v>106</v>
      </c>
      <c r="B41" s="432" t="s">
        <v>62</v>
      </c>
      <c r="C41" s="432" t="s">
        <v>221</v>
      </c>
      <c r="D41" s="432" t="s">
        <v>101</v>
      </c>
      <c r="E41" s="433" t="s">
        <v>118</v>
      </c>
      <c r="F41" s="111">
        <f t="shared" si="15"/>
        <v>0</v>
      </c>
      <c r="G41" s="360"/>
      <c r="H41" s="360"/>
      <c r="I41" s="360"/>
      <c r="J41" s="434"/>
      <c r="K41" s="360"/>
      <c r="L41" s="360"/>
      <c r="M41" s="360"/>
      <c r="N41" s="360"/>
    </row>
    <row r="42" spans="1:14" ht="34.200000000000003" customHeight="1" x14ac:dyDescent="0.3">
      <c r="A42" s="431" t="s">
        <v>106</v>
      </c>
      <c r="B42" s="432" t="s">
        <v>54</v>
      </c>
      <c r="C42" s="432" t="s">
        <v>221</v>
      </c>
      <c r="D42" s="432" t="s">
        <v>101</v>
      </c>
      <c r="E42" s="433" t="s">
        <v>114</v>
      </c>
      <c r="F42" s="111">
        <f t="shared" si="15"/>
        <v>0</v>
      </c>
      <c r="G42" s="360"/>
      <c r="H42" s="360"/>
      <c r="I42" s="360"/>
      <c r="J42" s="434"/>
      <c r="K42" s="360"/>
      <c r="L42" s="360"/>
      <c r="M42" s="360"/>
      <c r="N42" s="360"/>
    </row>
    <row r="43" spans="1:14" ht="34.200000000000003" customHeight="1" x14ac:dyDescent="0.3">
      <c r="A43" s="431" t="s">
        <v>106</v>
      </c>
      <c r="B43" s="432" t="s">
        <v>67</v>
      </c>
      <c r="C43" s="432" t="s">
        <v>221</v>
      </c>
      <c r="D43" s="432" t="s">
        <v>101</v>
      </c>
      <c r="E43" s="433" t="s">
        <v>117</v>
      </c>
      <c r="F43" s="111">
        <f t="shared" si="15"/>
        <v>0</v>
      </c>
      <c r="G43" s="360"/>
      <c r="H43" s="360"/>
      <c r="I43" s="360"/>
      <c r="J43" s="434"/>
      <c r="K43" s="360"/>
      <c r="L43" s="360"/>
      <c r="M43" s="360"/>
      <c r="N43" s="360"/>
    </row>
    <row r="44" spans="1:14" ht="34.200000000000003" customHeight="1" x14ac:dyDescent="0.3">
      <c r="A44" s="431" t="s">
        <v>105</v>
      </c>
      <c r="B44" s="432" t="s">
        <v>49</v>
      </c>
      <c r="C44" s="432" t="s">
        <v>85</v>
      </c>
      <c r="D44" s="432" t="s">
        <v>101</v>
      </c>
      <c r="E44" s="433" t="s">
        <v>115</v>
      </c>
      <c r="F44" s="111">
        <f t="shared" si="15"/>
        <v>0</v>
      </c>
      <c r="G44" s="360"/>
      <c r="H44" s="360"/>
      <c r="I44" s="360"/>
      <c r="J44" s="434"/>
      <c r="K44" s="360"/>
      <c r="L44" s="360"/>
      <c r="M44" s="360"/>
      <c r="N44" s="360"/>
    </row>
    <row r="45" spans="1:14" ht="34.200000000000003" customHeight="1" x14ac:dyDescent="0.3">
      <c r="A45" s="431" t="s">
        <v>105</v>
      </c>
      <c r="B45" s="432" t="s">
        <v>58</v>
      </c>
      <c r="C45" s="432" t="s">
        <v>85</v>
      </c>
      <c r="D45" s="432" t="s">
        <v>101</v>
      </c>
      <c r="E45" s="433" t="s">
        <v>118</v>
      </c>
      <c r="F45" s="111">
        <f t="shared" si="15"/>
        <v>0</v>
      </c>
      <c r="G45" s="360"/>
      <c r="H45" s="360"/>
      <c r="I45" s="360"/>
      <c r="J45" s="434"/>
      <c r="K45" s="360"/>
      <c r="L45" s="360"/>
      <c r="M45" s="360"/>
      <c r="N45" s="360"/>
    </row>
    <row r="46" spans="1:14" ht="34.200000000000003" customHeight="1" x14ac:dyDescent="0.3">
      <c r="A46" s="431" t="s">
        <v>105</v>
      </c>
      <c r="B46" s="432" t="s">
        <v>50</v>
      </c>
      <c r="C46" s="432" t="s">
        <v>85</v>
      </c>
      <c r="D46" s="432" t="s">
        <v>101</v>
      </c>
      <c r="E46" s="433" t="s">
        <v>114</v>
      </c>
      <c r="F46" s="111">
        <f t="shared" si="15"/>
        <v>0</v>
      </c>
      <c r="G46" s="360"/>
      <c r="H46" s="360"/>
      <c r="I46" s="360"/>
      <c r="J46" s="434"/>
      <c r="K46" s="360"/>
      <c r="L46" s="360"/>
      <c r="M46" s="360"/>
      <c r="N46" s="360"/>
    </row>
    <row r="47" spans="1:14" ht="34.200000000000003" customHeight="1" x14ac:dyDescent="0.3">
      <c r="A47" s="431" t="s">
        <v>105</v>
      </c>
      <c r="B47" s="432" t="s">
        <v>60</v>
      </c>
      <c r="C47" s="432" t="s">
        <v>85</v>
      </c>
      <c r="D47" s="432" t="s">
        <v>101</v>
      </c>
      <c r="E47" s="433" t="s">
        <v>117</v>
      </c>
      <c r="F47" s="111">
        <f t="shared" si="15"/>
        <v>0</v>
      </c>
      <c r="G47" s="360"/>
      <c r="H47" s="360"/>
      <c r="I47" s="360"/>
      <c r="J47" s="434"/>
      <c r="K47" s="360"/>
      <c r="L47" s="360"/>
      <c r="M47" s="360"/>
      <c r="N47" s="360"/>
    </row>
    <row r="48" spans="1:14" x14ac:dyDescent="0.3">
      <c r="A48" s="355"/>
      <c r="B48" s="435"/>
      <c r="C48" s="435"/>
      <c r="D48" s="435"/>
      <c r="E48" s="436"/>
      <c r="F48" s="111">
        <f t="shared" si="15"/>
        <v>0</v>
      </c>
      <c r="G48" s="360"/>
      <c r="H48" s="360"/>
      <c r="I48" s="360"/>
      <c r="J48" s="434"/>
      <c r="K48" s="360"/>
      <c r="L48" s="360"/>
      <c r="M48" s="360"/>
      <c r="N48" s="360"/>
    </row>
    <row r="49" spans="1:14" x14ac:dyDescent="0.3">
      <c r="A49" s="355"/>
      <c r="B49" s="435"/>
      <c r="C49" s="435"/>
      <c r="D49" s="435"/>
      <c r="E49" s="436"/>
      <c r="F49" s="111">
        <f t="shared" si="15"/>
        <v>0</v>
      </c>
      <c r="G49" s="360"/>
      <c r="H49" s="360"/>
      <c r="I49" s="360"/>
      <c r="J49" s="434"/>
      <c r="K49" s="360"/>
      <c r="L49" s="360"/>
      <c r="M49" s="360"/>
      <c r="N49" s="360"/>
    </row>
    <row r="50" spans="1:14" x14ac:dyDescent="0.3">
      <c r="A50" s="355"/>
      <c r="B50" s="435"/>
      <c r="C50" s="435"/>
      <c r="D50" s="435"/>
      <c r="E50" s="436"/>
      <c r="F50" s="111">
        <f t="shared" si="15"/>
        <v>0</v>
      </c>
      <c r="G50" s="360"/>
      <c r="H50" s="360"/>
      <c r="I50" s="360"/>
      <c r="J50" s="434"/>
      <c r="K50" s="360"/>
      <c r="L50" s="360"/>
      <c r="M50" s="360"/>
      <c r="N50" s="360"/>
    </row>
    <row r="51" spans="1:14" x14ac:dyDescent="0.3">
      <c r="A51" s="355"/>
      <c r="B51" s="435"/>
      <c r="C51" s="435"/>
      <c r="D51" s="435"/>
      <c r="E51" s="436"/>
      <c r="F51" s="111">
        <f t="shared" si="15"/>
        <v>0</v>
      </c>
      <c r="G51" s="360"/>
      <c r="H51" s="360"/>
      <c r="I51" s="360"/>
      <c r="J51" s="434"/>
      <c r="K51" s="360"/>
      <c r="L51" s="360"/>
      <c r="M51" s="360"/>
      <c r="N51" s="360"/>
    </row>
    <row r="52" spans="1:14" x14ac:dyDescent="0.3">
      <c r="A52" s="355"/>
      <c r="B52" s="435"/>
      <c r="C52" s="435"/>
      <c r="D52" s="435"/>
      <c r="E52" s="436"/>
      <c r="F52" s="111">
        <f t="shared" si="15"/>
        <v>0</v>
      </c>
      <c r="G52" s="360"/>
      <c r="H52" s="360"/>
      <c r="I52" s="360"/>
      <c r="J52" s="434"/>
      <c r="K52" s="360"/>
      <c r="L52" s="360"/>
      <c r="M52" s="360"/>
      <c r="N52" s="360"/>
    </row>
    <row r="53" spans="1:14" x14ac:dyDescent="0.3">
      <c r="A53" s="355"/>
      <c r="B53" s="435"/>
      <c r="C53" s="435"/>
      <c r="D53" s="435"/>
      <c r="E53" s="436"/>
      <c r="F53" s="111">
        <f t="shared" si="15"/>
        <v>0</v>
      </c>
      <c r="G53" s="360"/>
      <c r="H53" s="360"/>
      <c r="I53" s="360"/>
      <c r="J53" s="434"/>
      <c r="K53" s="360"/>
      <c r="L53" s="360"/>
      <c r="M53" s="360"/>
      <c r="N53" s="360"/>
    </row>
    <row r="54" spans="1:14" x14ac:dyDescent="0.3">
      <c r="A54" s="355"/>
      <c r="B54" s="435"/>
      <c r="C54" s="435"/>
      <c r="D54" s="435"/>
      <c r="E54" s="436"/>
      <c r="F54" s="111">
        <f t="shared" si="15"/>
        <v>0</v>
      </c>
      <c r="G54" s="360"/>
      <c r="H54" s="360"/>
      <c r="I54" s="360"/>
      <c r="J54" s="434"/>
      <c r="K54" s="360"/>
      <c r="L54" s="360"/>
      <c r="M54" s="360"/>
      <c r="N54" s="360"/>
    </row>
    <row r="55" spans="1:14" x14ac:dyDescent="0.3">
      <c r="A55" s="355"/>
      <c r="B55" s="435"/>
      <c r="C55" s="435"/>
      <c r="D55" s="435"/>
      <c r="E55" s="436"/>
      <c r="F55" s="111">
        <f t="shared" si="15"/>
        <v>0</v>
      </c>
      <c r="G55" s="360"/>
      <c r="H55" s="360"/>
      <c r="I55" s="360"/>
      <c r="J55" s="434"/>
      <c r="K55" s="360"/>
      <c r="L55" s="360"/>
      <c r="M55" s="360"/>
      <c r="N55" s="360"/>
    </row>
    <row r="56" spans="1:14" x14ac:dyDescent="0.3">
      <c r="A56" s="355"/>
      <c r="B56" s="435"/>
      <c r="C56" s="435"/>
      <c r="D56" s="435"/>
      <c r="E56" s="436"/>
      <c r="F56" s="111">
        <f t="shared" si="15"/>
        <v>0</v>
      </c>
      <c r="G56" s="360"/>
      <c r="H56" s="360"/>
      <c r="I56" s="360"/>
      <c r="J56" s="434"/>
      <c r="K56" s="360"/>
      <c r="L56" s="360"/>
      <c r="M56" s="360"/>
      <c r="N56" s="360"/>
    </row>
    <row r="57" spans="1:14" x14ac:dyDescent="0.3">
      <c r="A57" s="355"/>
      <c r="B57" s="435"/>
      <c r="C57" s="435"/>
      <c r="D57" s="435"/>
      <c r="E57" s="436"/>
      <c r="F57" s="111">
        <f t="shared" si="15"/>
        <v>0</v>
      </c>
      <c r="G57" s="360"/>
      <c r="H57" s="360"/>
      <c r="I57" s="360"/>
      <c r="J57" s="434"/>
      <c r="K57" s="360"/>
      <c r="L57" s="360"/>
      <c r="M57" s="360"/>
      <c r="N57" s="360"/>
    </row>
    <row r="59" spans="1:14" x14ac:dyDescent="0.3">
      <c r="A59" s="437" t="s">
        <v>219</v>
      </c>
    </row>
    <row r="61" spans="1:14" ht="36.6" customHeight="1" x14ac:dyDescent="0.3">
      <c r="E61" s="403" t="s">
        <v>115</v>
      </c>
      <c r="F61" s="404">
        <f>SUMIFS(F30:F57,E30:E57,E61)</f>
        <v>0</v>
      </c>
    </row>
    <row r="62" spans="1:14" ht="36.6" customHeight="1" x14ac:dyDescent="0.3">
      <c r="E62" s="403" t="s">
        <v>118</v>
      </c>
      <c r="F62" s="404">
        <f>SUMIFS(F30:F57,E30:E57,E62)</f>
        <v>0</v>
      </c>
    </row>
    <row r="63" spans="1:14" ht="36.6" customHeight="1" x14ac:dyDescent="0.3">
      <c r="E63" s="403" t="s">
        <v>114</v>
      </c>
      <c r="F63" s="404">
        <f>SUMIFS(F30:F57,E30:E57,E63)</f>
        <v>0</v>
      </c>
    </row>
    <row r="64" spans="1:14" ht="36.6" customHeight="1" x14ac:dyDescent="0.3">
      <c r="E64" s="403" t="s">
        <v>117</v>
      </c>
      <c r="F64" s="404">
        <f>SUMIFS(F30:F57,E30:E57,E64)</f>
        <v>0</v>
      </c>
    </row>
    <row r="65" spans="5:6" ht="36.6" customHeight="1" x14ac:dyDescent="0.3">
      <c r="E65" s="403" t="s">
        <v>471</v>
      </c>
      <c r="F65" s="404">
        <f>SUMIFS(F30:F57,B30:B57,E65)</f>
        <v>0</v>
      </c>
    </row>
    <row r="66" spans="5:6" ht="36.6" customHeight="1" x14ac:dyDescent="0.3">
      <c r="E66" s="403" t="s">
        <v>472</v>
      </c>
      <c r="F66" s="404">
        <f>SUMIFS(F30:F57,B30:B57,E66)</f>
        <v>0</v>
      </c>
    </row>
    <row r="67" spans="5:6" ht="36.6" customHeight="1" x14ac:dyDescent="0.3">
      <c r="E67" s="403" t="s">
        <v>188</v>
      </c>
      <c r="F67" s="404">
        <f>SUMIFS(F30:F57,B30:B57,E67)</f>
        <v>0</v>
      </c>
    </row>
    <row r="68" spans="5:6" ht="36.6" customHeight="1" x14ac:dyDescent="0.3">
      <c r="E68" s="403" t="s">
        <v>187</v>
      </c>
      <c r="F68" s="404">
        <f>SUMIFS(F30:F57,B30:B57,E68)</f>
        <v>0</v>
      </c>
    </row>
    <row r="69" spans="5:6" ht="36.6" customHeight="1" x14ac:dyDescent="0.3">
      <c r="E69" s="403" t="s">
        <v>116</v>
      </c>
      <c r="F69" s="404">
        <f>SUMIFS(F30:F57,E30:E57,E69)</f>
        <v>0</v>
      </c>
    </row>
    <row r="70" spans="5:6" ht="36.6" customHeight="1" x14ac:dyDescent="0.3">
      <c r="E70" s="403" t="s">
        <v>494</v>
      </c>
      <c r="F70" s="404">
        <f>SUMIFS(F30:F57,E30:E57,E70)</f>
        <v>0</v>
      </c>
    </row>
    <row r="71" spans="5:6" ht="20.399999999999999" customHeight="1" x14ac:dyDescent="0.3"/>
  </sheetData>
  <sheetProtection password="E21E" sheet="1" objects="1" scenarios="1" autoFilter="0"/>
  <autoFilter ref="A27:N55"/>
  <mergeCells count="1">
    <mergeCell ref="C3:D8"/>
  </mergeCells>
  <conditionalFormatting sqref="F25:N26">
    <cfRule type="cellIs" dxfId="19" priority="2" operator="notEqual">
      <formula>0</formula>
    </cfRule>
  </conditionalFormatting>
  <conditionalFormatting sqref="G23:N24">
    <cfRule type="cellIs" dxfId="18" priority="1" operator="notEqual">
      <formula>0</formula>
    </cfRule>
  </conditionalFormatting>
  <dataValidations count="6">
    <dataValidation type="list" allowBlank="1" showInputMessage="1" showErrorMessage="1" sqref="D30:D60">
      <formula1>Odvětvové_třídění</formula1>
    </dataValidation>
    <dataValidation type="list" allowBlank="1" showInputMessage="1" showErrorMessage="1" sqref="C30:C60">
      <formula1>Druhové_třídění</formula1>
    </dataValidation>
    <dataValidation type="list" allowBlank="1" showInputMessage="1" showErrorMessage="1" sqref="B58:B60">
      <formula1>NR</formula1>
    </dataValidation>
    <dataValidation type="list" allowBlank="1" showInputMessage="1" showErrorMessage="1" sqref="B30:B57 E65:E68">
      <formula1>ZR</formula1>
    </dataValidation>
    <dataValidation type="list" allowBlank="1" showInputMessage="1" showErrorMessage="1" sqref="A30:A57">
      <formula1>Zdroje_I_N</formula1>
    </dataValidation>
    <dataValidation type="list" allowBlank="1" showInputMessage="1" showErrorMessage="1" sqref="E30:E57 E61:E64">
      <formula1>IISSP_zdroj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13</vt:i4>
      </vt:variant>
    </vt:vector>
  </HeadingPairs>
  <TitlesOfParts>
    <vt:vector size="31" baseType="lpstr">
      <vt:lpstr>Rekapitulace 1</vt:lpstr>
      <vt:lpstr>Rekapitulace 2</vt:lpstr>
      <vt:lpstr>Smlouvy, zakázky a jiné potřeby</vt:lpstr>
      <vt:lpstr>Faktury</vt:lpstr>
      <vt:lpstr>Potřeby RoPD</vt:lpstr>
      <vt:lpstr>Potřeby Změna</vt:lpstr>
      <vt:lpstr>Pomocná tabulka Potřeby</vt:lpstr>
      <vt:lpstr>Zdroje RoPD</vt:lpstr>
      <vt:lpstr>Zdroje Změna</vt:lpstr>
      <vt:lpstr>Návrh úpravy SMVS Potřeby</vt:lpstr>
      <vt:lpstr>Kontrala a rekapitulace úprav</vt:lpstr>
      <vt:lpstr>Kontrola MS2014</vt:lpstr>
      <vt:lpstr>Kontrola Smlouvy</vt:lpstr>
      <vt:lpstr>Návrh úpravy SMVS Zdroje</vt:lpstr>
      <vt:lpstr>Pracovní úvazky 2019</vt:lpstr>
      <vt:lpstr>Pracovní úvazky 2020</vt:lpstr>
      <vt:lpstr>Rozpis rozpočtu</vt:lpstr>
      <vt:lpstr>Číselníky</vt:lpstr>
      <vt:lpstr>Druhové_třídění</vt:lpstr>
      <vt:lpstr>důvod__zaslání_formuláře</vt:lpstr>
      <vt:lpstr>IISSP_zdroj</vt:lpstr>
      <vt:lpstr>Název_stavu_v_MS2014</vt:lpstr>
      <vt:lpstr>NR</vt:lpstr>
      <vt:lpstr>Odvětvové_třídění</vt:lpstr>
      <vt:lpstr>Potřeby_I_N</vt:lpstr>
      <vt:lpstr>Proces_v_MS2014</vt:lpstr>
      <vt:lpstr>Smlouva</vt:lpstr>
      <vt:lpstr>Stav</vt:lpstr>
      <vt:lpstr>Typ_závažnosti_změny</vt:lpstr>
      <vt:lpstr>Zdroje_I_N</vt:lpstr>
      <vt:lpstr>ZR</vt:lpstr>
    </vt:vector>
  </TitlesOfParts>
  <Company>MKCR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Holčíková Lenka</dc:creator>
  <cp:lastModifiedBy>Holčíková Lenka</cp:lastModifiedBy>
  <cp:lastPrinted>2019-02-22T10:15:44Z</cp:lastPrinted>
  <dcterms:created xsi:type="dcterms:W3CDTF">2017-09-05T08:36:35Z</dcterms:created>
  <dcterms:modified xsi:type="dcterms:W3CDTF">2019-09-29T16:55:15Z</dcterms:modified>
</cp:coreProperties>
</file>