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F:\osobni\KKP_projekt_MK\"/>
    </mc:Choice>
  </mc:AlternateContent>
  <xr:revisionPtr revIDLastSave="0" documentId="13_ncr:1_{B51DE8E2-D830-4659-AE13-CE9863EBB0D9}" xr6:coauthVersionLast="40" xr6:coauthVersionMax="40" xr10:uidLastSave="{00000000-0000-0000-0000-000000000000}"/>
  <bookViews>
    <workbookView xWindow="-120" yWindow="-120" windowWidth="20730" windowHeight="11160" activeTab="2" xr2:uid="{00000000-000D-0000-FFFF-FFFF00000000}"/>
  </bookViews>
  <sheets>
    <sheet name="tabulka_celkem_vyzkum" sheetId="2" r:id="rId1"/>
    <sheet name="tabulka_celkem_vse" sheetId="1" r:id="rId2"/>
    <sheet name="tabulka_pomer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" i="3" l="1"/>
  <c r="K3" i="3"/>
  <c r="J5" i="3"/>
  <c r="J4" i="3"/>
  <c r="G10" i="3" l="1"/>
  <c r="H10" i="3"/>
  <c r="F10" i="3"/>
  <c r="G9" i="3"/>
  <c r="H9" i="3"/>
  <c r="F9" i="3"/>
  <c r="G7" i="3"/>
  <c r="H7" i="3"/>
  <c r="H5" i="3"/>
  <c r="D8" i="3"/>
  <c r="D7" i="3"/>
  <c r="C7" i="3"/>
  <c r="D6" i="3"/>
  <c r="C6" i="3"/>
  <c r="D5" i="3"/>
  <c r="C5" i="3"/>
  <c r="H4" i="3"/>
  <c r="D4" i="3"/>
  <c r="C4" i="3"/>
  <c r="D3" i="3"/>
  <c r="D9" i="3" s="1"/>
  <c r="C3" i="3"/>
  <c r="C9" i="3" s="1"/>
  <c r="E5" i="3" l="1"/>
  <c r="E9" i="3"/>
  <c r="E6" i="3"/>
  <c r="E8" i="3"/>
  <c r="E7" i="3"/>
  <c r="E4" i="3"/>
  <c r="E3" i="3"/>
  <c r="D8" i="1"/>
  <c r="C7" i="1"/>
  <c r="D7" i="1"/>
  <c r="C5" i="1"/>
  <c r="D5" i="1" s="1"/>
  <c r="C4" i="1"/>
  <c r="D4" i="1" s="1"/>
  <c r="D6" i="1" l="1"/>
  <c r="C6" i="1"/>
  <c r="E6" i="2"/>
  <c r="E7" i="2" s="1"/>
  <c r="D6" i="2"/>
  <c r="D7" i="2" s="1"/>
  <c r="C6" i="2"/>
  <c r="F6" i="2" s="1"/>
  <c r="C3" i="1" s="1"/>
  <c r="F5" i="2"/>
  <c r="F4" i="2"/>
  <c r="F3" i="2"/>
  <c r="C9" i="1" l="1"/>
  <c r="C7" i="2"/>
  <c r="F7" i="2" s="1"/>
  <c r="D3" i="1" s="1"/>
  <c r="D9" i="1" l="1"/>
  <c r="E3" i="1"/>
  <c r="E9" i="1" l="1"/>
  <c r="E8" i="1"/>
  <c r="E5" i="1"/>
  <c r="E7" i="1"/>
  <c r="E4" i="1"/>
  <c r="E6" i="1"/>
</calcChain>
</file>

<file path=xl/sharedStrings.xml><?xml version="1.0" encoding="utf-8"?>
<sst xmlns="http://schemas.openxmlformats.org/spreadsheetml/2006/main" count="41" uniqueCount="24">
  <si>
    <t>poskytovatel</t>
  </si>
  <si>
    <t>MK</t>
  </si>
  <si>
    <t>GA ČR</t>
  </si>
  <si>
    <t>TA ČR</t>
  </si>
  <si>
    <t>celkem dle souč. potenciálu</t>
  </si>
  <si>
    <t>celkem při navýšeném potenciálu o 25 %</t>
  </si>
  <si>
    <t>průměr/rok</t>
  </si>
  <si>
    <t>oblast</t>
  </si>
  <si>
    <t>výzkum a vývoj</t>
  </si>
  <si>
    <t>současný potenciál</t>
  </si>
  <si>
    <t>inovace</t>
  </si>
  <si>
    <t>navýšený potenciál</t>
  </si>
  <si>
    <t>celkem</t>
  </si>
  <si>
    <t>podnikání</t>
  </si>
  <si>
    <t>vzdělávání</t>
  </si>
  <si>
    <t>kultura</t>
  </si>
  <si>
    <t>rozvoj regionů</t>
  </si>
  <si>
    <t>%</t>
  </si>
  <si>
    <t>průměr/rok v obd. 2019 - 2023 (tis. Kč)</t>
  </si>
  <si>
    <t xml:space="preserve"> ESIF     (tis. Kč)</t>
  </si>
  <si>
    <t>veřejné  ČR (tis. Kč)</t>
  </si>
  <si>
    <t>zahraniční (tis. Kč)</t>
  </si>
  <si>
    <t>infra</t>
  </si>
  <si>
    <t>tvůrčí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</si>
</sst>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0" fillId="0" borderId="1" xfId="0" applyBorder="1"/>
    <xf numFmtId="3" fontId="0" fillId="0" borderId="1" xfId="0" applyNumberFormat="1" applyBorder="1"/>
    <xf numFmtId="0" fontId="2" fillId="0" borderId="1" xfId="0" applyFont="1" applyBorder="1"/>
    <xf numFmtId="3" fontId="2" fillId="0" borderId="1" xfId="0" applyNumberFormat="1" applyFont="1" applyBorder="1"/>
    <xf numFmtId="2" fontId="0" fillId="0" borderId="0" xfId="0" applyNumberFormat="1"/>
    <xf numFmtId="165" fontId="0" fillId="0" borderId="0" xfId="0" applyNumberFormat="1"/>
    <xf numFmtId="1" fontId="0" fillId="0" borderId="0" xfId="0" applyNumberFormat="1"/>
    <xf numFmtId="2" fontId="0" fillId="0" borderId="1" xfId="0" applyNumberForma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21DD3-CE59-4DD9-B74D-06D2D13789D2}">
  <dimension ref="B2:F7"/>
  <sheetViews>
    <sheetView workbookViewId="0">
      <selection activeCell="B9" sqref="B9"/>
    </sheetView>
  </sheetViews>
  <sheetFormatPr defaultRowHeight="15" x14ac:dyDescent="0.25"/>
  <cols>
    <col min="2" max="2" width="37.85546875" customWidth="1"/>
  </cols>
  <sheetData>
    <row r="2" spans="2:6" x14ac:dyDescent="0.25">
      <c r="B2" t="s">
        <v>0</v>
      </c>
      <c r="C2">
        <v>2019</v>
      </c>
      <c r="D2">
        <v>2020</v>
      </c>
      <c r="E2">
        <v>2021</v>
      </c>
      <c r="F2" t="s">
        <v>6</v>
      </c>
    </row>
    <row r="3" spans="2:6" x14ac:dyDescent="0.25">
      <c r="B3" t="s">
        <v>1</v>
      </c>
      <c r="C3" s="1">
        <v>226502</v>
      </c>
      <c r="D3" s="1">
        <v>283420</v>
      </c>
      <c r="E3" s="1">
        <v>248358</v>
      </c>
      <c r="F3" s="1">
        <f>AVERAGE(C3:E3)</f>
        <v>252760</v>
      </c>
    </row>
    <row r="4" spans="2:6" x14ac:dyDescent="0.25">
      <c r="B4" t="s">
        <v>2</v>
      </c>
      <c r="C4" s="1">
        <v>99805</v>
      </c>
      <c r="D4" s="1">
        <v>101789</v>
      </c>
      <c r="E4" s="1">
        <v>100936</v>
      </c>
      <c r="F4" s="1">
        <f t="shared" ref="F4:F7" si="0">AVERAGE(C4:E4)</f>
        <v>100843.33333333333</v>
      </c>
    </row>
    <row r="5" spans="2:6" x14ac:dyDescent="0.25">
      <c r="B5" s="4" t="s">
        <v>3</v>
      </c>
      <c r="C5" s="5">
        <v>36018</v>
      </c>
      <c r="D5" s="5">
        <v>39095</v>
      </c>
      <c r="E5" s="5">
        <v>31282</v>
      </c>
      <c r="F5" s="5">
        <f t="shared" si="0"/>
        <v>35465</v>
      </c>
    </row>
    <row r="6" spans="2:6" x14ac:dyDescent="0.25">
      <c r="B6" s="2" t="s">
        <v>4</v>
      </c>
      <c r="C6" s="3">
        <f>SUM(C3:C5)</f>
        <v>362325</v>
      </c>
      <c r="D6" s="3">
        <f t="shared" ref="D6:E6" si="1">SUM(D3:D5)</f>
        <v>424304</v>
      </c>
      <c r="E6" s="3">
        <f t="shared" si="1"/>
        <v>380576</v>
      </c>
      <c r="F6" s="3">
        <f t="shared" si="0"/>
        <v>389068.33333333331</v>
      </c>
    </row>
    <row r="7" spans="2:6" x14ac:dyDescent="0.25">
      <c r="B7" s="2" t="s">
        <v>5</v>
      </c>
      <c r="C7" s="3">
        <f>1.25*C6</f>
        <v>452906.25</v>
      </c>
      <c r="D7" s="3">
        <f t="shared" ref="D7:E7" si="2">1.25*D6</f>
        <v>530380</v>
      </c>
      <c r="E7" s="3">
        <f t="shared" si="2"/>
        <v>475720</v>
      </c>
      <c r="F7" s="3">
        <f t="shared" si="0"/>
        <v>486335.41666666669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0"/>
  <sheetViews>
    <sheetView workbookViewId="0">
      <selection activeCell="K14" sqref="K14"/>
    </sheetView>
  </sheetViews>
  <sheetFormatPr defaultRowHeight="15" x14ac:dyDescent="0.25"/>
  <cols>
    <col min="2" max="2" width="37.85546875" customWidth="1"/>
  </cols>
  <sheetData>
    <row r="1" spans="2:5" ht="34.5" customHeight="1" x14ac:dyDescent="0.25">
      <c r="C1" s="13" t="s">
        <v>9</v>
      </c>
      <c r="D1" s="13" t="s">
        <v>11</v>
      </c>
      <c r="E1" s="13" t="s">
        <v>11</v>
      </c>
    </row>
    <row r="2" spans="2:5" ht="29.25" customHeight="1" x14ac:dyDescent="0.25">
      <c r="B2" s="4" t="s">
        <v>7</v>
      </c>
      <c r="C2" s="12" t="s">
        <v>18</v>
      </c>
      <c r="D2" s="12"/>
      <c r="E2" s="14" t="s">
        <v>17</v>
      </c>
    </row>
    <row r="3" spans="2:5" x14ac:dyDescent="0.25">
      <c r="B3" t="s">
        <v>8</v>
      </c>
      <c r="C3" s="1">
        <f>tabulka_celkem_vyzkum!F6</f>
        <v>389068.33333333331</v>
      </c>
      <c r="D3" s="1">
        <f>tabulka_celkem_vyzkum!F7</f>
        <v>486335.41666666669</v>
      </c>
      <c r="E3" s="8">
        <f>D3/$D$9*100</f>
        <v>21.206397575010129</v>
      </c>
    </row>
    <row r="4" spans="2:5" x14ac:dyDescent="0.25">
      <c r="B4" t="s">
        <v>10</v>
      </c>
      <c r="C4" s="1">
        <f>15019+3500</f>
        <v>18519</v>
      </c>
      <c r="D4" s="1">
        <f>C4*1.25</f>
        <v>23148.75</v>
      </c>
      <c r="E4" s="8">
        <f t="shared" ref="E4:E9" si="0">D4/$D$9*100</f>
        <v>1.009388950591231</v>
      </c>
    </row>
    <row r="5" spans="2:5" x14ac:dyDescent="0.25">
      <c r="B5" t="s">
        <v>13</v>
      </c>
      <c r="C5" s="1">
        <f>59598+217</f>
        <v>59815</v>
      </c>
      <c r="D5" s="1">
        <f>C5*1.25</f>
        <v>74768.75</v>
      </c>
      <c r="E5" s="8">
        <f t="shared" si="0"/>
        <v>3.2602516377566007</v>
      </c>
    </row>
    <row r="6" spans="2:5" x14ac:dyDescent="0.25">
      <c r="B6" t="s">
        <v>14</v>
      </c>
      <c r="C6" s="1">
        <f>57297+34200</f>
        <v>91497</v>
      </c>
      <c r="D6" s="1">
        <f>71621+42750</f>
        <v>114371</v>
      </c>
      <c r="E6" s="8">
        <f t="shared" si="0"/>
        <v>4.9870867182059371</v>
      </c>
    </row>
    <row r="7" spans="2:5" x14ac:dyDescent="0.25">
      <c r="B7" t="s">
        <v>15</v>
      </c>
      <c r="C7" s="1">
        <f>93354+14000+397500+800000+128000+32000+62200</f>
        <v>1527054</v>
      </c>
      <c r="D7" s="1">
        <f>93354+14000*1.25+397500+800000+128000+32000+62200*1.25</f>
        <v>1546104</v>
      </c>
      <c r="E7" s="8">
        <f t="shared" si="0"/>
        <v>67.417043860463508</v>
      </c>
    </row>
    <row r="8" spans="2:5" x14ac:dyDescent="0.25">
      <c r="B8" s="6" t="s">
        <v>16</v>
      </c>
      <c r="C8" s="7">
        <v>38892</v>
      </c>
      <c r="D8" s="7">
        <f>C8*1.25</f>
        <v>48615</v>
      </c>
      <c r="E8" s="11">
        <f t="shared" si="0"/>
        <v>2.1198312579725771</v>
      </c>
    </row>
    <row r="9" spans="2:5" x14ac:dyDescent="0.25">
      <c r="B9" s="2" t="s">
        <v>12</v>
      </c>
      <c r="C9" s="3">
        <f>SUM(C3:C8)</f>
        <v>2124845.333333333</v>
      </c>
      <c r="D9" s="3">
        <f>SUM(D3:D8)</f>
        <v>2293342.916666667</v>
      </c>
      <c r="E9" s="8">
        <f t="shared" si="0"/>
        <v>100</v>
      </c>
    </row>
    <row r="10" spans="2:5" x14ac:dyDescent="0.25">
      <c r="B10" s="2"/>
      <c r="C10" s="3"/>
    </row>
  </sheetData>
  <mergeCells count="1">
    <mergeCell ref="C2:D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B34E6-92F2-46C3-88EB-5476A5FBB5A8}">
  <dimension ref="B1:K10"/>
  <sheetViews>
    <sheetView tabSelected="1" workbookViewId="0">
      <selection activeCell="K3" sqref="K3:K4"/>
    </sheetView>
  </sheetViews>
  <sheetFormatPr defaultRowHeight="15" x14ac:dyDescent="0.25"/>
  <cols>
    <col min="2" max="2" width="37.85546875" customWidth="1"/>
    <col min="6" max="6" width="9.42578125" customWidth="1"/>
    <col min="7" max="7" width="11.140625" customWidth="1"/>
    <col min="8" max="8" width="10" customWidth="1"/>
    <col min="11" max="11" width="9.5703125" bestFit="1" customWidth="1"/>
  </cols>
  <sheetData>
    <row r="1" spans="2:11" ht="34.5" customHeight="1" x14ac:dyDescent="0.25">
      <c r="C1" s="13" t="s">
        <v>9</v>
      </c>
      <c r="D1" s="13" t="s">
        <v>11</v>
      </c>
      <c r="E1" s="13" t="s">
        <v>11</v>
      </c>
      <c r="F1" s="13" t="s">
        <v>11</v>
      </c>
      <c r="G1" s="13" t="s">
        <v>11</v>
      </c>
      <c r="H1" s="13" t="s">
        <v>11</v>
      </c>
    </row>
    <row r="2" spans="2:11" ht="29.25" customHeight="1" x14ac:dyDescent="0.25">
      <c r="B2" s="4" t="s">
        <v>7</v>
      </c>
      <c r="C2" s="12" t="s">
        <v>18</v>
      </c>
      <c r="D2" s="12"/>
      <c r="E2" s="14" t="s">
        <v>17</v>
      </c>
      <c r="F2" s="15" t="s">
        <v>19</v>
      </c>
      <c r="G2" s="15" t="s">
        <v>20</v>
      </c>
      <c r="H2" s="15" t="s">
        <v>21</v>
      </c>
    </row>
    <row r="3" spans="2:11" x14ac:dyDescent="0.25">
      <c r="B3" t="s">
        <v>8</v>
      </c>
      <c r="C3" s="1">
        <f>tabulka_celkem_vyzkum!F6</f>
        <v>389068.33333333331</v>
      </c>
      <c r="D3" s="1">
        <f>tabulka_celkem_vyzkum!F7</f>
        <v>486335.41666666669</v>
      </c>
      <c r="E3" s="8">
        <f>D3/$D$9*100</f>
        <v>21.206397575010129</v>
      </c>
      <c r="F3" s="1">
        <v>0</v>
      </c>
      <c r="G3" s="1">
        <v>486335</v>
      </c>
      <c r="H3" s="1">
        <v>0</v>
      </c>
      <c r="I3" t="s">
        <v>22</v>
      </c>
      <c r="J3" s="1">
        <v>4500000</v>
      </c>
      <c r="K3" s="10">
        <f>J3/$J$5*100</f>
        <v>71.884984025559106</v>
      </c>
    </row>
    <row r="4" spans="2:11" x14ac:dyDescent="0.25">
      <c r="B4" t="s">
        <v>10</v>
      </c>
      <c r="C4" s="1">
        <f>15019+3500</f>
        <v>18519</v>
      </c>
      <c r="D4" s="1">
        <f>C4*1.25</f>
        <v>23148.75</v>
      </c>
      <c r="E4" s="8">
        <f t="shared" ref="E4:E9" si="0">D4/$D$9*100</f>
        <v>1.009388950591231</v>
      </c>
      <c r="F4" s="1">
        <v>18773</v>
      </c>
      <c r="G4" s="1">
        <v>0</v>
      </c>
      <c r="H4" s="1">
        <f>3500*1.25</f>
        <v>4375</v>
      </c>
      <c r="I4" t="s">
        <v>23</v>
      </c>
      <c r="J4" s="1">
        <f>760000+1000000</f>
        <v>1760000</v>
      </c>
      <c r="K4" s="10">
        <f>J4/$J$5*100</f>
        <v>28.115015974440894</v>
      </c>
    </row>
    <row r="5" spans="2:11" x14ac:dyDescent="0.25">
      <c r="B5" t="s">
        <v>13</v>
      </c>
      <c r="C5" s="1">
        <f>59598+217</f>
        <v>59815</v>
      </c>
      <c r="D5" s="1">
        <f>C5*1.25</f>
        <v>74768.75</v>
      </c>
      <c r="E5" s="8">
        <f t="shared" si="0"/>
        <v>3.2602516377566007</v>
      </c>
      <c r="F5" s="1">
        <v>74498</v>
      </c>
      <c r="G5" s="1">
        <v>0</v>
      </c>
      <c r="H5" s="1">
        <f>217*1.25</f>
        <v>271.25</v>
      </c>
      <c r="J5" s="1">
        <f>SUM(J3:J4)</f>
        <v>6260000</v>
      </c>
    </row>
    <row r="6" spans="2:11" x14ac:dyDescent="0.25">
      <c r="B6" t="s">
        <v>14</v>
      </c>
      <c r="C6" s="1">
        <f>57297+34200</f>
        <v>91497</v>
      </c>
      <c r="D6" s="1">
        <f>71621+42750</f>
        <v>114371</v>
      </c>
      <c r="E6" s="8">
        <f t="shared" si="0"/>
        <v>4.9870867182059371</v>
      </c>
      <c r="F6" s="1">
        <v>114371</v>
      </c>
      <c r="G6" s="1">
        <v>0</v>
      </c>
      <c r="H6" s="1">
        <v>0</v>
      </c>
    </row>
    <row r="7" spans="2:11" x14ac:dyDescent="0.25">
      <c r="B7" t="s">
        <v>15</v>
      </c>
      <c r="C7" s="1">
        <f>93354+14000+397500+800000+128000+32000+62200</f>
        <v>1527054</v>
      </c>
      <c r="D7" s="1">
        <f>93354+14000*1.25+397500+800000+128000+32000+62200*1.25</f>
        <v>1546104</v>
      </c>
      <c r="E7" s="8">
        <f t="shared" si="0"/>
        <v>67.417043860463508</v>
      </c>
      <c r="F7" s="1">
        <v>0</v>
      </c>
      <c r="G7" s="1">
        <f>93354+397500+800000+128000+32000</f>
        <v>1450854</v>
      </c>
      <c r="H7" s="1">
        <f>62200*1.25+14000*1.25</f>
        <v>95250</v>
      </c>
    </row>
    <row r="8" spans="2:11" x14ac:dyDescent="0.25">
      <c r="B8" s="6" t="s">
        <v>16</v>
      </c>
      <c r="C8" s="7">
        <v>38892</v>
      </c>
      <c r="D8" s="7">
        <f>C8*1.25</f>
        <v>48615</v>
      </c>
      <c r="E8" s="11">
        <f t="shared" si="0"/>
        <v>2.1198312579725771</v>
      </c>
      <c r="F8" s="5">
        <v>0</v>
      </c>
      <c r="G8" s="5">
        <v>0</v>
      </c>
      <c r="H8" s="5">
        <v>48615</v>
      </c>
    </row>
    <row r="9" spans="2:11" x14ac:dyDescent="0.25">
      <c r="B9" s="2" t="s">
        <v>12</v>
      </c>
      <c r="C9" s="3">
        <f>SUM(C3:C8)</f>
        <v>2124845.333333333</v>
      </c>
      <c r="D9" s="3">
        <f>SUM(D3:D8)</f>
        <v>2293342.916666667</v>
      </c>
      <c r="E9" s="8">
        <f t="shared" si="0"/>
        <v>100</v>
      </c>
      <c r="F9" s="3">
        <f>SUM(F3:F8)</f>
        <v>207642</v>
      </c>
      <c r="G9" s="3">
        <f t="shared" ref="G9:H9" si="1">SUM(G3:G8)</f>
        <v>1937189</v>
      </c>
      <c r="H9" s="3">
        <f t="shared" si="1"/>
        <v>148511.25</v>
      </c>
    </row>
    <row r="10" spans="2:11" x14ac:dyDescent="0.25">
      <c r="B10" s="2"/>
      <c r="C10" s="3"/>
      <c r="F10" s="9">
        <f>F9/$D$9*100</f>
        <v>9.054119141580621</v>
      </c>
      <c r="G10" s="9">
        <f t="shared" ref="G10:H10" si="2">G9/$D$9*100</f>
        <v>84.470097599519463</v>
      </c>
      <c r="H10" s="9">
        <f t="shared" si="2"/>
        <v>6.4757541892539319</v>
      </c>
    </row>
  </sheetData>
  <mergeCells count="1">
    <mergeCell ref="C2:D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2F47DD4087E9A4FB0CB8FB5E2AEDF06" ma:contentTypeVersion="8" ma:contentTypeDescription="Vytvoří nový dokument" ma:contentTypeScope="" ma:versionID="1206bb6239b96e8187515e9ec2d94295">
  <xsd:schema xmlns:xsd="http://www.w3.org/2001/XMLSchema" xmlns:xs="http://www.w3.org/2001/XMLSchema" xmlns:p="http://schemas.microsoft.com/office/2006/metadata/properties" xmlns:ns2="46b5a31d-de39-4547-9ea5-6d8f6a1d0494" xmlns:ns3="a6437e3a-4886-4cfa-9652-99966133bc5f" targetNamespace="http://schemas.microsoft.com/office/2006/metadata/properties" ma:root="true" ma:fieldsID="a7e63a9ddbf2ff7625b83c431f74553b" ns2:_="" ns3:_="">
    <xsd:import namespace="46b5a31d-de39-4547-9ea5-6d8f6a1d0494"/>
    <xsd:import namespace="a6437e3a-4886-4cfa-9652-99966133bc5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5a31d-de39-4547-9ea5-6d8f6a1d049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437e3a-4886-4cfa-9652-99966133bc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6b5a31d-de39-4547-9ea5-6d8f6a1d0494">XZTTZEPJ7Z35-798090904-4088</_dlc_DocId>
    <_dlc_DocIdUrl xmlns="46b5a31d-de39-4547-9ea5-6d8f6a1d0494">
      <Url>https://ministerstvokultury.sharepoint.com/sites/KKP-Dokumenty/_layouts/15/DocIdRedir.aspx?ID=XZTTZEPJ7Z35-798090904-4088</Url>
      <Description>XZTTZEPJ7Z35-798090904-4088</Description>
    </_dlc_DocIdUrl>
  </documentManagement>
</p:properties>
</file>

<file path=customXml/itemProps1.xml><?xml version="1.0" encoding="utf-8"?>
<ds:datastoreItem xmlns:ds="http://schemas.openxmlformats.org/officeDocument/2006/customXml" ds:itemID="{EB245BB0-92F2-4C71-ABE6-878ECC3E45C5}"/>
</file>

<file path=customXml/itemProps2.xml><?xml version="1.0" encoding="utf-8"?>
<ds:datastoreItem xmlns:ds="http://schemas.openxmlformats.org/officeDocument/2006/customXml" ds:itemID="{B6C7846E-E9DD-4BD7-9C27-5F40ADFF96B5}"/>
</file>

<file path=customXml/itemProps3.xml><?xml version="1.0" encoding="utf-8"?>
<ds:datastoreItem xmlns:ds="http://schemas.openxmlformats.org/officeDocument/2006/customXml" ds:itemID="{B3779A21-53E0-49D2-B409-4D99F789A5E5}"/>
</file>

<file path=customXml/itemProps4.xml><?xml version="1.0" encoding="utf-8"?>
<ds:datastoreItem xmlns:ds="http://schemas.openxmlformats.org/officeDocument/2006/customXml" ds:itemID="{516A306D-AD88-4AC0-B6DE-7AA3BA73B1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tabulka_celkem_vyzkum</vt:lpstr>
      <vt:lpstr>tabulka_celkem_vse</vt:lpstr>
      <vt:lpstr>tabulka_pomery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Vítek Tomáš</dc:creator>
  <cp:lastModifiedBy>Admin</cp:lastModifiedBy>
  <dcterms:created xsi:type="dcterms:W3CDTF">2018-11-19T09:10:52Z</dcterms:created>
  <dcterms:modified xsi:type="dcterms:W3CDTF">2019-02-25T21:00:43Z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0x010100D2F47DD4087E9A4FB0CB8FB5E2AEDF06</vt:lpwstr>
  </property>
  <property fmtid="{D5CDD505-2E9C-101B-9397-08002B2CF9AE}" pid="3" name="_dlc_DocIdItemGuid">
    <vt:lpwstr>d77d7618-8be0-4ba2-b30f-1366109d032a</vt:lpwstr>
  </property>
</Properties>
</file>