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21E" lockStructure="1"/>
  <bookViews>
    <workbookView xWindow="0" yWindow="180" windowWidth="9240" windowHeight="7200"/>
  </bookViews>
  <sheets>
    <sheet name="Rekapitulace 1" sheetId="2" r:id="rId1"/>
    <sheet name="Rekapitulace 2" sheetId="16" r:id="rId2"/>
    <sheet name="Potřeby RoPD" sheetId="3" r:id="rId3"/>
    <sheet name="Potřeby Změna" sheetId="25" r:id="rId4"/>
    <sheet name="Pomocná tabulka Potřeby" sheetId="27" r:id="rId5"/>
    <sheet name="Návrh úpravy SMVS Potřeby" sheetId="24" r:id="rId6"/>
    <sheet name="Kontrala a rekapitulace úprav" sheetId="28" r:id="rId7"/>
    <sheet name="Kontrola MS2014" sheetId="19" r:id="rId8"/>
    <sheet name="Kontrola Smlouvy" sheetId="21" r:id="rId9"/>
    <sheet name="Zdroje RoPD" sheetId="7" r:id="rId10"/>
    <sheet name="Zdroje Změna" sheetId="23" r:id="rId11"/>
    <sheet name="Návrh úpravy SMVS Zdroje" sheetId="26" r:id="rId12"/>
    <sheet name="Smlouvy, zakázky a jiné potřeby" sheetId="12" r:id="rId13"/>
    <sheet name="Faktury" sheetId="14" r:id="rId14"/>
    <sheet name="Pracovní úvazky 2019" sheetId="13" r:id="rId15"/>
    <sheet name="Pracovní úvazky 2020" sheetId="11" r:id="rId16"/>
    <sheet name="Rozpis rozpočtu" sheetId="6" r:id="rId17"/>
    <sheet name="Číselníky" sheetId="1" r:id="rId18"/>
  </sheets>
  <definedNames>
    <definedName name="_xlnm._FilterDatabase" localSheetId="17" hidden="1">Číselníky!$A$1:$G$27</definedName>
    <definedName name="_xlnm._FilterDatabase" localSheetId="13" hidden="1">Faktury!$A$15:$P$115</definedName>
    <definedName name="_xlnm._FilterDatabase" localSheetId="6" hidden="1">'Kontrala a rekapitulace úprav'!$A$38:$J$38</definedName>
    <definedName name="_xlnm._FilterDatabase" localSheetId="5" hidden="1">'Návrh úpravy SMVS Potřeby'!$A$2:$K$162</definedName>
    <definedName name="_xlnm._FilterDatabase" localSheetId="11" hidden="1">'Návrh úpravy SMVS Zdroje'!$A$2:$Q$2</definedName>
    <definedName name="_xlnm._FilterDatabase" localSheetId="4" hidden="1">'Pomocná tabulka Potřeby'!$A$14:$K$66</definedName>
    <definedName name="_xlnm._FilterDatabase" localSheetId="2" hidden="1">'Potřeby RoPD'!$A$14:$K$49</definedName>
    <definedName name="_xlnm._FilterDatabase" localSheetId="3" hidden="1">'Potřeby Změna'!$A$14:$K$49</definedName>
    <definedName name="_xlnm._FilterDatabase" localSheetId="12" hidden="1">'Smlouvy, zakázky a jiné potřeby'!$A$15:$W$115</definedName>
    <definedName name="_xlnm._FilterDatabase" localSheetId="9" hidden="1">'Zdroje RoPD'!$A$25:$N$49</definedName>
    <definedName name="_xlnm._FilterDatabase" localSheetId="10" hidden="1">'Zdroje Změna'!$A$25:$N$49</definedName>
    <definedName name="Druhové_třídění">Číselníky!$C$2:$C$24</definedName>
    <definedName name="důvod__zaslání_formuláře">Číselníky!$H$2:$H$7</definedName>
    <definedName name="IISSP_zdroj">Číselníky!$E$2:$E$7</definedName>
    <definedName name="Název_stavu_v_MS2014">Číselníky!$K$2:$K$12</definedName>
    <definedName name="NR">Číselníky!$A$2:$A$53</definedName>
    <definedName name="Odvětvové_třídění">Číselníky!$D$2:$D$6</definedName>
    <definedName name="Potřeby_I_N">Číselníky!$F$2:$F$3</definedName>
    <definedName name="Proces_v_MS2014">Číselníky!$L$2:$L$7</definedName>
    <definedName name="Smlouva">Číselníky!$M$2:$M$3</definedName>
    <definedName name="Stav">Číselníky!$J$2:$J$8</definedName>
    <definedName name="Typ_závažnosti_změny">Číselníky!$I$2:$I$4</definedName>
    <definedName name="Zdroje_I_N">Číselníky!$G$2:$G$5</definedName>
    <definedName name="ZR">Číselníky!$B$2:$B$28</definedName>
  </definedNames>
  <calcPr calcId="145621"/>
  <pivotCaches>
    <pivotCache cacheId="41" r:id="rId19"/>
  </pivotCaches>
</workbook>
</file>

<file path=xl/calcChain.xml><?xml version="1.0" encoding="utf-8"?>
<calcChain xmlns="http://schemas.openxmlformats.org/spreadsheetml/2006/main">
  <c r="H21" i="23" l="1"/>
  <c r="I21" i="23"/>
  <c r="J21" i="23"/>
  <c r="K21" i="23"/>
  <c r="L21" i="23"/>
  <c r="M21" i="23"/>
  <c r="N21" i="23"/>
  <c r="G21" i="23"/>
  <c r="C11" i="7" l="1"/>
  <c r="C10" i="7"/>
  <c r="C9" i="7"/>
  <c r="C8" i="7"/>
  <c r="G37" i="26" l="1"/>
  <c r="H37" i="26"/>
  <c r="I37" i="26"/>
  <c r="J37" i="26"/>
  <c r="K37" i="26"/>
  <c r="L37" i="26"/>
  <c r="M37" i="26"/>
  <c r="N37" i="26"/>
  <c r="G38" i="26"/>
  <c r="H38" i="26"/>
  <c r="I38" i="26"/>
  <c r="I6" i="26" s="1"/>
  <c r="J38" i="26"/>
  <c r="K38" i="26"/>
  <c r="K6" i="26" s="1"/>
  <c r="L38" i="26"/>
  <c r="M38" i="26"/>
  <c r="M6" i="26" s="1"/>
  <c r="N38" i="26"/>
  <c r="G39" i="26"/>
  <c r="H39" i="26"/>
  <c r="I39" i="26"/>
  <c r="J39" i="26"/>
  <c r="K39" i="26"/>
  <c r="L39" i="26"/>
  <c r="M39" i="26"/>
  <c r="N39" i="26"/>
  <c r="G40" i="26"/>
  <c r="H40" i="26"/>
  <c r="I40" i="26"/>
  <c r="I8" i="26" s="1"/>
  <c r="J40" i="26"/>
  <c r="K40" i="26"/>
  <c r="K8" i="26" s="1"/>
  <c r="L40" i="26"/>
  <c r="M40" i="26"/>
  <c r="M8" i="26" s="1"/>
  <c r="N40" i="26"/>
  <c r="H20" i="26"/>
  <c r="I20" i="26"/>
  <c r="J20" i="26"/>
  <c r="K20" i="26"/>
  <c r="L20" i="26"/>
  <c r="M20" i="26"/>
  <c r="N20" i="26"/>
  <c r="H21" i="26"/>
  <c r="I21" i="26"/>
  <c r="J21" i="26"/>
  <c r="K21" i="26"/>
  <c r="L21" i="26"/>
  <c r="M21" i="26"/>
  <c r="N21" i="26"/>
  <c r="H22" i="26"/>
  <c r="H6" i="26" s="1"/>
  <c r="I22" i="26"/>
  <c r="J22" i="26"/>
  <c r="K22" i="26"/>
  <c r="L22" i="26"/>
  <c r="L6" i="26" s="1"/>
  <c r="M22" i="26"/>
  <c r="N22" i="26"/>
  <c r="N6" i="26" s="1"/>
  <c r="H23" i="26"/>
  <c r="I23" i="26"/>
  <c r="I7" i="26" s="1"/>
  <c r="J23" i="26"/>
  <c r="J7" i="26" s="1"/>
  <c r="K23" i="26"/>
  <c r="L23" i="26"/>
  <c r="M23" i="26"/>
  <c r="N23" i="26"/>
  <c r="H24" i="26"/>
  <c r="I24" i="26"/>
  <c r="J24" i="26"/>
  <c r="K24" i="26"/>
  <c r="L24" i="26"/>
  <c r="M24" i="26"/>
  <c r="N24" i="26"/>
  <c r="G21" i="26"/>
  <c r="G22" i="26"/>
  <c r="G6" i="26" s="1"/>
  <c r="G23" i="26"/>
  <c r="G24" i="26"/>
  <c r="L5" i="26"/>
  <c r="M5" i="26"/>
  <c r="H7" i="26"/>
  <c r="K7" i="26"/>
  <c r="N7" i="26"/>
  <c r="L4" i="13"/>
  <c r="G4" i="13"/>
  <c r="G8" i="26" l="1"/>
  <c r="M7" i="26"/>
  <c r="I5" i="26"/>
  <c r="L7" i="26"/>
  <c r="H5" i="26"/>
  <c r="F40" i="26"/>
  <c r="F39" i="26"/>
  <c r="F38" i="26"/>
  <c r="F37" i="26"/>
  <c r="L8" i="26"/>
  <c r="H8" i="26"/>
  <c r="F22" i="26"/>
  <c r="K5" i="26"/>
  <c r="N5" i="26"/>
  <c r="F24" i="26"/>
  <c r="F21" i="26"/>
  <c r="J6" i="26"/>
  <c r="F6" i="26" s="1"/>
  <c r="F23" i="26"/>
  <c r="J5" i="26"/>
  <c r="G5" i="26"/>
  <c r="N8" i="26"/>
  <c r="J8" i="26"/>
  <c r="G7" i="26"/>
  <c r="F7" i="26" s="1"/>
  <c r="F8" i="26" l="1"/>
  <c r="F5" i="26"/>
  <c r="F28" i="23" l="1"/>
  <c r="F29" i="23"/>
  <c r="F58" i="23" s="1"/>
  <c r="F30" i="23"/>
  <c r="F59" i="23" s="1"/>
  <c r="F31" i="23"/>
  <c r="F60" i="23" s="1"/>
  <c r="F57" i="23"/>
  <c r="F28" i="7"/>
  <c r="F57" i="7" s="1"/>
  <c r="F29" i="7"/>
  <c r="F58" i="7" s="1"/>
  <c r="F30" i="7"/>
  <c r="F59" i="7" s="1"/>
  <c r="F31" i="7"/>
  <c r="F60" i="7" s="1"/>
  <c r="C3" i="27"/>
  <c r="C3" i="25"/>
  <c r="C3" i="3"/>
  <c r="F37" i="23"/>
  <c r="F35" i="23"/>
  <c r="B7" i="3"/>
  <c r="D16" i="27"/>
  <c r="E16" i="27"/>
  <c r="F16" i="27"/>
  <c r="G16" i="27"/>
  <c r="H16" i="27"/>
  <c r="I16" i="27"/>
  <c r="J16" i="27"/>
  <c r="K16" i="27"/>
  <c r="D17" i="27"/>
  <c r="E17" i="27"/>
  <c r="F17" i="27"/>
  <c r="G17" i="27"/>
  <c r="H17" i="27"/>
  <c r="I17" i="27"/>
  <c r="J17" i="27"/>
  <c r="K17" i="27"/>
  <c r="D18" i="27"/>
  <c r="E18" i="27"/>
  <c r="F18" i="27"/>
  <c r="G18" i="27"/>
  <c r="H18" i="27"/>
  <c r="I18" i="27"/>
  <c r="J18" i="27"/>
  <c r="K18" i="27"/>
  <c r="D19" i="27"/>
  <c r="E19" i="27"/>
  <c r="F19" i="27"/>
  <c r="G19" i="27"/>
  <c r="H19" i="27"/>
  <c r="I19" i="27"/>
  <c r="J19" i="27"/>
  <c r="K19" i="27"/>
  <c r="D20" i="27"/>
  <c r="E20" i="27"/>
  <c r="F20" i="27"/>
  <c r="G20" i="27"/>
  <c r="H20" i="27"/>
  <c r="I20" i="27"/>
  <c r="J20" i="27"/>
  <c r="K20" i="27"/>
  <c r="D21" i="27"/>
  <c r="E21" i="27"/>
  <c r="F21" i="27"/>
  <c r="G21" i="27"/>
  <c r="H21" i="27"/>
  <c r="I21" i="27"/>
  <c r="J21" i="27"/>
  <c r="K21" i="27"/>
  <c r="D22" i="27"/>
  <c r="E22" i="27"/>
  <c r="F22" i="27"/>
  <c r="G22" i="27"/>
  <c r="H22" i="27"/>
  <c r="I22" i="27"/>
  <c r="J22" i="27"/>
  <c r="K22" i="27"/>
  <c r="D23" i="27"/>
  <c r="E23" i="27"/>
  <c r="F23" i="27"/>
  <c r="G23" i="27"/>
  <c r="H23" i="27"/>
  <c r="I23" i="27"/>
  <c r="J23" i="27"/>
  <c r="K23" i="27"/>
  <c r="D24" i="27"/>
  <c r="E24" i="27"/>
  <c r="F24" i="27"/>
  <c r="G24" i="27"/>
  <c r="H24" i="27"/>
  <c r="I24" i="27"/>
  <c r="J24" i="27"/>
  <c r="K24" i="27"/>
  <c r="D25" i="27"/>
  <c r="E25" i="27"/>
  <c r="F25" i="27"/>
  <c r="G25" i="27"/>
  <c r="H25" i="27"/>
  <c r="I25" i="27"/>
  <c r="J25" i="27"/>
  <c r="K25" i="27"/>
  <c r="D26" i="27"/>
  <c r="E26" i="27"/>
  <c r="F26" i="27"/>
  <c r="G26" i="27"/>
  <c r="H26" i="27"/>
  <c r="I26" i="27"/>
  <c r="J26" i="27"/>
  <c r="K26" i="27"/>
  <c r="D27" i="27"/>
  <c r="E27" i="27"/>
  <c r="F27" i="27"/>
  <c r="G27" i="27"/>
  <c r="H27" i="27"/>
  <c r="I27" i="27"/>
  <c r="J27" i="27"/>
  <c r="K27" i="27"/>
  <c r="D28" i="27"/>
  <c r="E28" i="27"/>
  <c r="F28" i="27"/>
  <c r="G28" i="27"/>
  <c r="H28" i="27"/>
  <c r="I28" i="27"/>
  <c r="J28" i="27"/>
  <c r="K28" i="27"/>
  <c r="D29" i="27"/>
  <c r="E29" i="27"/>
  <c r="F29" i="27"/>
  <c r="G29" i="27"/>
  <c r="H29" i="27"/>
  <c r="I29" i="27"/>
  <c r="J29" i="27"/>
  <c r="K29" i="27"/>
  <c r="D30" i="27"/>
  <c r="E30" i="27"/>
  <c r="F30" i="27"/>
  <c r="G30" i="27"/>
  <c r="H30" i="27"/>
  <c r="I30" i="27"/>
  <c r="J30" i="27"/>
  <c r="K30" i="27"/>
  <c r="D31" i="27"/>
  <c r="E31" i="27"/>
  <c r="F31" i="27"/>
  <c r="G31" i="27"/>
  <c r="H31" i="27"/>
  <c r="I31" i="27"/>
  <c r="J31" i="27"/>
  <c r="K31" i="27"/>
  <c r="D32" i="27"/>
  <c r="E32" i="27"/>
  <c r="F32" i="27"/>
  <c r="G32" i="27"/>
  <c r="H32" i="27"/>
  <c r="I32" i="27"/>
  <c r="J32" i="27"/>
  <c r="K32" i="27"/>
  <c r="D33" i="27"/>
  <c r="E33" i="27"/>
  <c r="F33" i="27"/>
  <c r="G33" i="27"/>
  <c r="H33" i="27"/>
  <c r="I33" i="27"/>
  <c r="J33" i="27"/>
  <c r="K33" i="27"/>
  <c r="D34" i="27"/>
  <c r="E34" i="27"/>
  <c r="F34" i="27"/>
  <c r="G34" i="27"/>
  <c r="H34" i="27"/>
  <c r="I34" i="27"/>
  <c r="J34" i="27"/>
  <c r="K34" i="27"/>
  <c r="D35" i="27"/>
  <c r="E35" i="27"/>
  <c r="F35" i="27"/>
  <c r="G35" i="27"/>
  <c r="H35" i="27"/>
  <c r="I35" i="27"/>
  <c r="J35" i="27"/>
  <c r="K35" i="27"/>
  <c r="D36" i="27"/>
  <c r="E36" i="27"/>
  <c r="F36" i="27"/>
  <c r="G36" i="27"/>
  <c r="H36" i="27"/>
  <c r="I36" i="27"/>
  <c r="J36" i="27"/>
  <c r="K36" i="27"/>
  <c r="D37" i="27"/>
  <c r="E37" i="27"/>
  <c r="F37" i="27"/>
  <c r="G37" i="27"/>
  <c r="H37" i="27"/>
  <c r="I37" i="27"/>
  <c r="J37" i="27"/>
  <c r="K37" i="27"/>
  <c r="D38" i="27"/>
  <c r="E38" i="27"/>
  <c r="F38" i="27"/>
  <c r="G38" i="27"/>
  <c r="H38" i="27"/>
  <c r="I38" i="27"/>
  <c r="J38" i="27"/>
  <c r="K38" i="27"/>
  <c r="D39" i="27"/>
  <c r="E39" i="27"/>
  <c r="F39" i="27"/>
  <c r="G39" i="27"/>
  <c r="H39" i="27"/>
  <c r="I39" i="27"/>
  <c r="J39" i="27"/>
  <c r="K39" i="27"/>
  <c r="D40" i="27"/>
  <c r="E40" i="27"/>
  <c r="F40" i="27"/>
  <c r="G40" i="27"/>
  <c r="H40" i="27"/>
  <c r="I40" i="27"/>
  <c r="J40" i="27"/>
  <c r="K40" i="27"/>
  <c r="D41" i="27"/>
  <c r="E41" i="27"/>
  <c r="F41" i="27"/>
  <c r="G41" i="27"/>
  <c r="H41" i="27"/>
  <c r="I41" i="27"/>
  <c r="J41" i="27"/>
  <c r="K41" i="27"/>
  <c r="D42" i="27"/>
  <c r="E42" i="27"/>
  <c r="F42" i="27"/>
  <c r="G42" i="27"/>
  <c r="H42" i="27"/>
  <c r="I42" i="27"/>
  <c r="J42" i="27"/>
  <c r="K42" i="27"/>
  <c r="D43" i="27"/>
  <c r="E43" i="27"/>
  <c r="F43" i="27"/>
  <c r="G43" i="27"/>
  <c r="H43" i="27"/>
  <c r="I43" i="27"/>
  <c r="J43" i="27"/>
  <c r="K43" i="27"/>
  <c r="D44" i="27"/>
  <c r="E44" i="27"/>
  <c r="F44" i="27"/>
  <c r="G44" i="27"/>
  <c r="H44" i="27"/>
  <c r="I44" i="27"/>
  <c r="J44" i="27"/>
  <c r="K44" i="27"/>
  <c r="D45" i="27"/>
  <c r="E45" i="27"/>
  <c r="F45" i="27"/>
  <c r="G45" i="27"/>
  <c r="H45" i="27"/>
  <c r="I45" i="27"/>
  <c r="J45" i="27"/>
  <c r="K45" i="27"/>
  <c r="D46" i="27"/>
  <c r="E46" i="27"/>
  <c r="F46" i="27"/>
  <c r="G46" i="27"/>
  <c r="H46" i="27"/>
  <c r="I46" i="27"/>
  <c r="J46" i="27"/>
  <c r="K46" i="27"/>
  <c r="D47" i="27"/>
  <c r="E47" i="27"/>
  <c r="F47" i="27"/>
  <c r="G47" i="27"/>
  <c r="H47" i="27"/>
  <c r="I47" i="27"/>
  <c r="J47" i="27"/>
  <c r="K47" i="27"/>
  <c r="D48" i="27"/>
  <c r="E48" i="27"/>
  <c r="F48" i="27"/>
  <c r="G48" i="27"/>
  <c r="H48" i="27"/>
  <c r="I48" i="27"/>
  <c r="J48" i="27"/>
  <c r="K48" i="27"/>
  <c r="D49" i="27"/>
  <c r="E49" i="27"/>
  <c r="F49" i="27"/>
  <c r="G49" i="27"/>
  <c r="H49" i="27"/>
  <c r="I49" i="27"/>
  <c r="J49" i="27"/>
  <c r="K49" i="27"/>
  <c r="D50" i="27"/>
  <c r="E50" i="27"/>
  <c r="F50" i="27"/>
  <c r="G50" i="27"/>
  <c r="H50" i="27"/>
  <c r="I50" i="27"/>
  <c r="J50" i="27"/>
  <c r="K50" i="27"/>
  <c r="D51" i="27"/>
  <c r="E51" i="27"/>
  <c r="F51" i="27"/>
  <c r="G51" i="27"/>
  <c r="H51" i="27"/>
  <c r="I51" i="27"/>
  <c r="J51" i="27"/>
  <c r="K51" i="27"/>
  <c r="D52" i="27"/>
  <c r="E52" i="27"/>
  <c r="F52" i="27"/>
  <c r="G52" i="27"/>
  <c r="H52" i="27"/>
  <c r="I52" i="27"/>
  <c r="J52" i="27"/>
  <c r="K52" i="27"/>
  <c r="D53" i="27"/>
  <c r="E53" i="27"/>
  <c r="F53" i="27"/>
  <c r="G53" i="27"/>
  <c r="H53" i="27"/>
  <c r="I53" i="27"/>
  <c r="J53" i="27"/>
  <c r="K53" i="27"/>
  <c r="D54" i="27"/>
  <c r="E54" i="27"/>
  <c r="F54" i="27"/>
  <c r="G54" i="27"/>
  <c r="H54" i="27"/>
  <c r="I54" i="27"/>
  <c r="J54" i="27"/>
  <c r="K54" i="27"/>
  <c r="D55" i="27"/>
  <c r="E55" i="27"/>
  <c r="F55" i="27"/>
  <c r="G55" i="27"/>
  <c r="H55" i="27"/>
  <c r="I55" i="27"/>
  <c r="J55" i="27"/>
  <c r="K55" i="27"/>
  <c r="D56" i="27"/>
  <c r="E56" i="27"/>
  <c r="F56" i="27"/>
  <c r="G56" i="27"/>
  <c r="H56" i="27"/>
  <c r="I56" i="27"/>
  <c r="J56" i="27"/>
  <c r="K56" i="27"/>
  <c r="D57" i="27"/>
  <c r="E57" i="27"/>
  <c r="F57" i="27"/>
  <c r="G57" i="27"/>
  <c r="H57" i="27"/>
  <c r="I57" i="27"/>
  <c r="J57" i="27"/>
  <c r="K57" i="27"/>
  <c r="D58" i="27"/>
  <c r="E58" i="27"/>
  <c r="F58" i="27"/>
  <c r="G58" i="27"/>
  <c r="H58" i="27"/>
  <c r="I58" i="27"/>
  <c r="J58" i="27"/>
  <c r="K58" i="27"/>
  <c r="D59" i="27"/>
  <c r="E59" i="27"/>
  <c r="F59" i="27"/>
  <c r="G59" i="27"/>
  <c r="H59" i="27"/>
  <c r="I59" i="27"/>
  <c r="J59" i="27"/>
  <c r="K59" i="27"/>
  <c r="D60" i="27"/>
  <c r="E60" i="27"/>
  <c r="F60" i="27"/>
  <c r="G60" i="27"/>
  <c r="H60" i="27"/>
  <c r="I60" i="27"/>
  <c r="J60" i="27"/>
  <c r="K60" i="27"/>
  <c r="D61" i="27"/>
  <c r="E61" i="27"/>
  <c r="F61" i="27"/>
  <c r="G61" i="27"/>
  <c r="H61" i="27"/>
  <c r="I61" i="27"/>
  <c r="J61" i="27"/>
  <c r="K61" i="27"/>
  <c r="D62" i="27"/>
  <c r="E62" i="27"/>
  <c r="F62" i="27"/>
  <c r="G62" i="27"/>
  <c r="H62" i="27"/>
  <c r="I62" i="27"/>
  <c r="J62" i="27"/>
  <c r="K62" i="27"/>
  <c r="D63" i="27"/>
  <c r="E63" i="27"/>
  <c r="F63" i="27"/>
  <c r="G63" i="27"/>
  <c r="H63" i="27"/>
  <c r="I63" i="27"/>
  <c r="J63" i="27"/>
  <c r="K63" i="27"/>
  <c r="D64" i="27"/>
  <c r="E64" i="27"/>
  <c r="F64" i="27"/>
  <c r="G64" i="27"/>
  <c r="H64" i="27"/>
  <c r="I64" i="27"/>
  <c r="J64" i="27"/>
  <c r="K64" i="27"/>
  <c r="D65" i="27"/>
  <c r="E65" i="27"/>
  <c r="F65" i="27"/>
  <c r="G65" i="27"/>
  <c r="H65" i="27"/>
  <c r="I65" i="27"/>
  <c r="J65" i="27"/>
  <c r="K65" i="27"/>
  <c r="D66" i="27"/>
  <c r="E66" i="27"/>
  <c r="F66" i="27"/>
  <c r="G66" i="27"/>
  <c r="H66" i="27"/>
  <c r="I66" i="27"/>
  <c r="J66" i="27"/>
  <c r="K66" i="27"/>
  <c r="E15" i="27"/>
  <c r="F15" i="27"/>
  <c r="G15" i="27"/>
  <c r="H15" i="27"/>
  <c r="I15" i="27"/>
  <c r="J15" i="27"/>
  <c r="K15" i="27"/>
  <c r="D15" i="27"/>
  <c r="K11" i="3"/>
  <c r="J4" i="28" s="1"/>
  <c r="J11" i="3"/>
  <c r="I4" i="28" s="1"/>
  <c r="I11" i="3"/>
  <c r="H4" i="28" s="1"/>
  <c r="H11" i="3"/>
  <c r="G4" i="28" s="1"/>
  <c r="G11" i="3"/>
  <c r="F4" i="28" s="1"/>
  <c r="F11" i="3"/>
  <c r="E4" i="28" s="1"/>
  <c r="E11" i="3"/>
  <c r="D4" i="28" s="1"/>
  <c r="D11" i="3"/>
  <c r="C4" i="28" s="1"/>
  <c r="K10" i="3"/>
  <c r="J3" i="28" s="1"/>
  <c r="J5" i="28" s="1"/>
  <c r="J10" i="3"/>
  <c r="I3" i="28" s="1"/>
  <c r="I5" i="28" s="1"/>
  <c r="I10" i="3"/>
  <c r="H3" i="28" s="1"/>
  <c r="H5" i="28" s="1"/>
  <c r="H10" i="3"/>
  <c r="G3" i="28" s="1"/>
  <c r="G5" i="28" s="1"/>
  <c r="G10" i="3"/>
  <c r="F3" i="28" s="1"/>
  <c r="F5" i="28" s="1"/>
  <c r="F10" i="3"/>
  <c r="E3" i="28" s="1"/>
  <c r="E10" i="3"/>
  <c r="D3" i="28" s="1"/>
  <c r="D5" i="28" s="1"/>
  <c r="D10" i="3"/>
  <c r="C3" i="28" s="1"/>
  <c r="E11" i="25"/>
  <c r="D22" i="28" s="1"/>
  <c r="F11" i="25"/>
  <c r="E22" i="28" s="1"/>
  <c r="G11" i="25"/>
  <c r="J3" i="23" s="1"/>
  <c r="H11" i="25"/>
  <c r="K3" i="23" s="1"/>
  <c r="I11" i="25"/>
  <c r="H22" i="28" s="1"/>
  <c r="J11" i="25"/>
  <c r="I22" i="28" s="1"/>
  <c r="K11" i="25"/>
  <c r="N3" i="23" s="1"/>
  <c r="E10" i="25"/>
  <c r="D21" i="28" s="1"/>
  <c r="F10" i="25"/>
  <c r="E21" i="28" s="1"/>
  <c r="G10" i="25"/>
  <c r="J2" i="23" s="1"/>
  <c r="H10" i="25"/>
  <c r="K2" i="23" s="1"/>
  <c r="I10" i="25"/>
  <c r="H21" i="28" s="1"/>
  <c r="J10" i="25"/>
  <c r="I21" i="28" s="1"/>
  <c r="K10" i="25"/>
  <c r="N2" i="23" s="1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B9" i="27"/>
  <c r="C2" i="27"/>
  <c r="G36" i="26"/>
  <c r="H36" i="26"/>
  <c r="I36" i="26"/>
  <c r="J36" i="26"/>
  <c r="K36" i="26"/>
  <c r="L36" i="26"/>
  <c r="M36" i="26"/>
  <c r="N36" i="26"/>
  <c r="G41" i="26"/>
  <c r="H41" i="26"/>
  <c r="I41" i="26"/>
  <c r="J41" i="26"/>
  <c r="G42" i="26"/>
  <c r="H42" i="26"/>
  <c r="I42" i="26"/>
  <c r="K42" i="26"/>
  <c r="L42" i="26"/>
  <c r="M42" i="26"/>
  <c r="N42" i="26"/>
  <c r="G43" i="26"/>
  <c r="H43" i="26"/>
  <c r="I43" i="26"/>
  <c r="J43" i="26"/>
  <c r="G44" i="26"/>
  <c r="H44" i="26"/>
  <c r="I44" i="26"/>
  <c r="K44" i="26"/>
  <c r="L44" i="26"/>
  <c r="M44" i="26"/>
  <c r="N44" i="26"/>
  <c r="G45" i="26"/>
  <c r="H45" i="26"/>
  <c r="I45" i="26"/>
  <c r="J45" i="26"/>
  <c r="G46" i="26"/>
  <c r="H46" i="26"/>
  <c r="I46" i="26"/>
  <c r="K46" i="26"/>
  <c r="L46" i="26"/>
  <c r="M46" i="26"/>
  <c r="N46" i="26"/>
  <c r="G47" i="26"/>
  <c r="H47" i="26"/>
  <c r="I47" i="26"/>
  <c r="J47" i="26"/>
  <c r="G48" i="26"/>
  <c r="H48" i="26"/>
  <c r="I48" i="26"/>
  <c r="K48" i="26"/>
  <c r="L48" i="26"/>
  <c r="M48" i="26"/>
  <c r="N48" i="26"/>
  <c r="H35" i="26"/>
  <c r="I35" i="26"/>
  <c r="J35" i="26"/>
  <c r="K35" i="26"/>
  <c r="L35" i="26"/>
  <c r="M35" i="26"/>
  <c r="N35" i="26"/>
  <c r="G35" i="26"/>
  <c r="G20" i="26"/>
  <c r="G25" i="26"/>
  <c r="H25" i="26"/>
  <c r="I25" i="26"/>
  <c r="J25" i="26"/>
  <c r="K25" i="26"/>
  <c r="L25" i="26"/>
  <c r="M25" i="26"/>
  <c r="N25" i="26"/>
  <c r="G26" i="26"/>
  <c r="H26" i="26"/>
  <c r="I26" i="26"/>
  <c r="J26" i="26"/>
  <c r="K26" i="26"/>
  <c r="L26" i="26"/>
  <c r="M26" i="26"/>
  <c r="N26" i="26"/>
  <c r="G27" i="26"/>
  <c r="H27" i="26"/>
  <c r="I27" i="26"/>
  <c r="J27" i="26"/>
  <c r="K27" i="26"/>
  <c r="L27" i="26"/>
  <c r="M27" i="26"/>
  <c r="N27" i="26"/>
  <c r="G28" i="26"/>
  <c r="G12" i="26" s="1"/>
  <c r="H28" i="26"/>
  <c r="I28" i="26"/>
  <c r="J28" i="26"/>
  <c r="K28" i="26"/>
  <c r="L28" i="26"/>
  <c r="M28" i="26"/>
  <c r="N28" i="26"/>
  <c r="G29" i="26"/>
  <c r="H29" i="26"/>
  <c r="I29" i="26"/>
  <c r="J29" i="26"/>
  <c r="K29" i="26"/>
  <c r="L29" i="26"/>
  <c r="M29" i="26"/>
  <c r="N29" i="26"/>
  <c r="G30" i="26"/>
  <c r="H30" i="26"/>
  <c r="I30" i="26"/>
  <c r="J30" i="26"/>
  <c r="K30" i="26"/>
  <c r="L30" i="26"/>
  <c r="M30" i="26"/>
  <c r="N30" i="26"/>
  <c r="G31" i="26"/>
  <c r="H31" i="26"/>
  <c r="I31" i="26"/>
  <c r="J31" i="26"/>
  <c r="K31" i="26"/>
  <c r="L31" i="26"/>
  <c r="M31" i="26"/>
  <c r="N31" i="26"/>
  <c r="G32" i="26"/>
  <c r="H32" i="26"/>
  <c r="I32" i="26"/>
  <c r="J32" i="26"/>
  <c r="K32" i="26"/>
  <c r="L32" i="26"/>
  <c r="M32" i="26"/>
  <c r="N32" i="26"/>
  <c r="N19" i="26"/>
  <c r="H19" i="26"/>
  <c r="I19" i="26"/>
  <c r="J19" i="26"/>
  <c r="K19" i="26"/>
  <c r="L19" i="26"/>
  <c r="M19" i="26"/>
  <c r="G19" i="26"/>
  <c r="D112" i="24"/>
  <c r="E112" i="24"/>
  <c r="F112" i="24"/>
  <c r="G112" i="24"/>
  <c r="H112" i="24"/>
  <c r="I112" i="24"/>
  <c r="J112" i="24"/>
  <c r="K112" i="24"/>
  <c r="D113" i="24"/>
  <c r="E113" i="24"/>
  <c r="F113" i="24"/>
  <c r="G113" i="24"/>
  <c r="H113" i="24"/>
  <c r="I113" i="24"/>
  <c r="J113" i="24"/>
  <c r="K113" i="24"/>
  <c r="D114" i="24"/>
  <c r="E114" i="24"/>
  <c r="F114" i="24"/>
  <c r="G114" i="24"/>
  <c r="H114" i="24"/>
  <c r="I114" i="24"/>
  <c r="J114" i="24"/>
  <c r="K114" i="24"/>
  <c r="D115" i="24"/>
  <c r="E115" i="24"/>
  <c r="F115" i="24"/>
  <c r="G115" i="24"/>
  <c r="H115" i="24"/>
  <c r="I115" i="24"/>
  <c r="J115" i="24"/>
  <c r="K115" i="24"/>
  <c r="D116" i="24"/>
  <c r="E116" i="24"/>
  <c r="F116" i="24"/>
  <c r="G116" i="24"/>
  <c r="H116" i="24"/>
  <c r="I116" i="24"/>
  <c r="J116" i="24"/>
  <c r="K116" i="24"/>
  <c r="D117" i="24"/>
  <c r="E117" i="24"/>
  <c r="F117" i="24"/>
  <c r="G117" i="24"/>
  <c r="H117" i="24"/>
  <c r="I117" i="24"/>
  <c r="J117" i="24"/>
  <c r="K117" i="24"/>
  <c r="D118" i="24"/>
  <c r="E118" i="24"/>
  <c r="F118" i="24"/>
  <c r="G118" i="24"/>
  <c r="H118" i="24"/>
  <c r="I118" i="24"/>
  <c r="J118" i="24"/>
  <c r="K118" i="24"/>
  <c r="D119" i="24"/>
  <c r="E119" i="24"/>
  <c r="F119" i="24"/>
  <c r="G119" i="24"/>
  <c r="H119" i="24"/>
  <c r="I119" i="24"/>
  <c r="J119" i="24"/>
  <c r="K119" i="24"/>
  <c r="D120" i="24"/>
  <c r="E120" i="24"/>
  <c r="F120" i="24"/>
  <c r="G120" i="24"/>
  <c r="H120" i="24"/>
  <c r="I120" i="24"/>
  <c r="J120" i="24"/>
  <c r="K120" i="24"/>
  <c r="D121" i="24"/>
  <c r="E121" i="24"/>
  <c r="F121" i="24"/>
  <c r="G121" i="24"/>
  <c r="H121" i="24"/>
  <c r="I121" i="24"/>
  <c r="J121" i="24"/>
  <c r="K121" i="24"/>
  <c r="D122" i="24"/>
  <c r="E122" i="24"/>
  <c r="F122" i="24"/>
  <c r="G122" i="24"/>
  <c r="H122" i="24"/>
  <c r="I122" i="24"/>
  <c r="J122" i="24"/>
  <c r="K122" i="24"/>
  <c r="D123" i="24"/>
  <c r="E123" i="24"/>
  <c r="F123" i="24"/>
  <c r="G123" i="24"/>
  <c r="H123" i="24"/>
  <c r="I123" i="24"/>
  <c r="J123" i="24"/>
  <c r="K123" i="24"/>
  <c r="D124" i="24"/>
  <c r="E124" i="24"/>
  <c r="F124" i="24"/>
  <c r="G124" i="24"/>
  <c r="H124" i="24"/>
  <c r="I124" i="24"/>
  <c r="J124" i="24"/>
  <c r="K124" i="24"/>
  <c r="D125" i="24"/>
  <c r="E125" i="24"/>
  <c r="F125" i="24"/>
  <c r="G125" i="24"/>
  <c r="H125" i="24"/>
  <c r="I125" i="24"/>
  <c r="J125" i="24"/>
  <c r="K125" i="24"/>
  <c r="D126" i="24"/>
  <c r="E126" i="24"/>
  <c r="F126" i="24"/>
  <c r="G126" i="24"/>
  <c r="H126" i="24"/>
  <c r="I126" i="24"/>
  <c r="J126" i="24"/>
  <c r="K126" i="24"/>
  <c r="D127" i="24"/>
  <c r="E127" i="24"/>
  <c r="F127" i="24"/>
  <c r="G127" i="24"/>
  <c r="H127" i="24"/>
  <c r="I127" i="24"/>
  <c r="J127" i="24"/>
  <c r="K127" i="24"/>
  <c r="D128" i="24"/>
  <c r="E128" i="24"/>
  <c r="F128" i="24"/>
  <c r="G128" i="24"/>
  <c r="H128" i="24"/>
  <c r="I128" i="24"/>
  <c r="J128" i="24"/>
  <c r="K128" i="24"/>
  <c r="D129" i="24"/>
  <c r="E129" i="24"/>
  <c r="F129" i="24"/>
  <c r="G129" i="24"/>
  <c r="H129" i="24"/>
  <c r="I129" i="24"/>
  <c r="J129" i="24"/>
  <c r="K129" i="24"/>
  <c r="D130" i="24"/>
  <c r="E130" i="24"/>
  <c r="F130" i="24"/>
  <c r="G130" i="24"/>
  <c r="H130" i="24"/>
  <c r="I130" i="24"/>
  <c r="J130" i="24"/>
  <c r="K130" i="24"/>
  <c r="D131" i="24"/>
  <c r="E131" i="24"/>
  <c r="F131" i="24"/>
  <c r="G131" i="24"/>
  <c r="H131" i="24"/>
  <c r="I131" i="24"/>
  <c r="J131" i="24"/>
  <c r="K131" i="24"/>
  <c r="D132" i="24"/>
  <c r="E132" i="24"/>
  <c r="F132" i="24"/>
  <c r="G132" i="24"/>
  <c r="H132" i="24"/>
  <c r="I132" i="24"/>
  <c r="J132" i="24"/>
  <c r="K132" i="24"/>
  <c r="D133" i="24"/>
  <c r="E133" i="24"/>
  <c r="F133" i="24"/>
  <c r="G133" i="24"/>
  <c r="H133" i="24"/>
  <c r="I133" i="24"/>
  <c r="J133" i="24"/>
  <c r="K133" i="24"/>
  <c r="D134" i="24"/>
  <c r="E134" i="24"/>
  <c r="F134" i="24"/>
  <c r="G134" i="24"/>
  <c r="H134" i="24"/>
  <c r="I134" i="24"/>
  <c r="J134" i="24"/>
  <c r="K134" i="24"/>
  <c r="D135" i="24"/>
  <c r="E135" i="24"/>
  <c r="F135" i="24"/>
  <c r="G135" i="24"/>
  <c r="H135" i="24"/>
  <c r="I135" i="24"/>
  <c r="J135" i="24"/>
  <c r="K135" i="24"/>
  <c r="D136" i="24"/>
  <c r="E136" i="24"/>
  <c r="F136" i="24"/>
  <c r="G136" i="24"/>
  <c r="H136" i="24"/>
  <c r="I136" i="24"/>
  <c r="J136" i="24"/>
  <c r="K136" i="24"/>
  <c r="D137" i="24"/>
  <c r="E137" i="24"/>
  <c r="F137" i="24"/>
  <c r="G137" i="24"/>
  <c r="H137" i="24"/>
  <c r="I137" i="24"/>
  <c r="J137" i="24"/>
  <c r="K137" i="24"/>
  <c r="D138" i="24"/>
  <c r="E138" i="24"/>
  <c r="F138" i="24"/>
  <c r="G138" i="24"/>
  <c r="H138" i="24"/>
  <c r="I138" i="24"/>
  <c r="J138" i="24"/>
  <c r="K138" i="24"/>
  <c r="D139" i="24"/>
  <c r="E139" i="24"/>
  <c r="F139" i="24"/>
  <c r="G139" i="24"/>
  <c r="H139" i="24"/>
  <c r="I139" i="24"/>
  <c r="J139" i="24"/>
  <c r="K139" i="24"/>
  <c r="D140" i="24"/>
  <c r="E140" i="24"/>
  <c r="F140" i="24"/>
  <c r="G140" i="24"/>
  <c r="H140" i="24"/>
  <c r="I140" i="24"/>
  <c r="J140" i="24"/>
  <c r="K140" i="24"/>
  <c r="D141" i="24"/>
  <c r="E141" i="24"/>
  <c r="F141" i="24"/>
  <c r="G141" i="24"/>
  <c r="H141" i="24"/>
  <c r="I141" i="24"/>
  <c r="J141" i="24"/>
  <c r="K141" i="24"/>
  <c r="D142" i="24"/>
  <c r="E142" i="24"/>
  <c r="F142" i="24"/>
  <c r="G142" i="24"/>
  <c r="H142" i="24"/>
  <c r="I142" i="24"/>
  <c r="J142" i="24"/>
  <c r="K142" i="24"/>
  <c r="D143" i="24"/>
  <c r="E143" i="24"/>
  <c r="F143" i="24"/>
  <c r="G143" i="24"/>
  <c r="H143" i="24"/>
  <c r="I143" i="24"/>
  <c r="J143" i="24"/>
  <c r="K143" i="24"/>
  <c r="D144" i="24"/>
  <c r="E144" i="24"/>
  <c r="F144" i="24"/>
  <c r="G144" i="24"/>
  <c r="H144" i="24"/>
  <c r="I144" i="24"/>
  <c r="J144" i="24"/>
  <c r="K144" i="24"/>
  <c r="D145" i="24"/>
  <c r="E145" i="24"/>
  <c r="F145" i="24"/>
  <c r="G145" i="24"/>
  <c r="H145" i="24"/>
  <c r="I145" i="24"/>
  <c r="J145" i="24"/>
  <c r="K145" i="24"/>
  <c r="D146" i="24"/>
  <c r="E146" i="24"/>
  <c r="F146" i="24"/>
  <c r="G146" i="24"/>
  <c r="H146" i="24"/>
  <c r="I146" i="24"/>
  <c r="J146" i="24"/>
  <c r="K146" i="24"/>
  <c r="D147" i="24"/>
  <c r="E147" i="24"/>
  <c r="F147" i="24"/>
  <c r="G147" i="24"/>
  <c r="H147" i="24"/>
  <c r="I147" i="24"/>
  <c r="J147" i="24"/>
  <c r="K147" i="24"/>
  <c r="D148" i="24"/>
  <c r="E148" i="24"/>
  <c r="F148" i="24"/>
  <c r="G148" i="24"/>
  <c r="H148" i="24"/>
  <c r="I148" i="24"/>
  <c r="J148" i="24"/>
  <c r="K148" i="24"/>
  <c r="D149" i="24"/>
  <c r="E149" i="24"/>
  <c r="F149" i="24"/>
  <c r="G149" i="24"/>
  <c r="H149" i="24"/>
  <c r="I149" i="24"/>
  <c r="J149" i="24"/>
  <c r="K149" i="24"/>
  <c r="D150" i="24"/>
  <c r="E150" i="24"/>
  <c r="F150" i="24"/>
  <c r="G150" i="24"/>
  <c r="H150" i="24"/>
  <c r="I150" i="24"/>
  <c r="J150" i="24"/>
  <c r="K150" i="24"/>
  <c r="D151" i="24"/>
  <c r="E151" i="24"/>
  <c r="F151" i="24"/>
  <c r="G151" i="24"/>
  <c r="H151" i="24"/>
  <c r="I151" i="24"/>
  <c r="J151" i="24"/>
  <c r="K151" i="24"/>
  <c r="D152" i="24"/>
  <c r="E152" i="24"/>
  <c r="F152" i="24"/>
  <c r="G152" i="24"/>
  <c r="H152" i="24"/>
  <c r="I152" i="24"/>
  <c r="J152" i="24"/>
  <c r="K152" i="24"/>
  <c r="D153" i="24"/>
  <c r="E153" i="24"/>
  <c r="F153" i="24"/>
  <c r="G153" i="24"/>
  <c r="H153" i="24"/>
  <c r="I153" i="24"/>
  <c r="J153" i="24"/>
  <c r="K153" i="24"/>
  <c r="D154" i="24"/>
  <c r="E154" i="24"/>
  <c r="F154" i="24"/>
  <c r="G154" i="24"/>
  <c r="H154" i="24"/>
  <c r="I154" i="24"/>
  <c r="J154" i="24"/>
  <c r="K154" i="24"/>
  <c r="D155" i="24"/>
  <c r="E155" i="24"/>
  <c r="F155" i="24"/>
  <c r="G155" i="24"/>
  <c r="H155" i="24"/>
  <c r="I155" i="24"/>
  <c r="J155" i="24"/>
  <c r="K155" i="24"/>
  <c r="D156" i="24"/>
  <c r="E156" i="24"/>
  <c r="F156" i="24"/>
  <c r="G156" i="24"/>
  <c r="H156" i="24"/>
  <c r="I156" i="24"/>
  <c r="J156" i="24"/>
  <c r="K156" i="24"/>
  <c r="D157" i="24"/>
  <c r="E157" i="24"/>
  <c r="F157" i="24"/>
  <c r="G157" i="24"/>
  <c r="H157" i="24"/>
  <c r="I157" i="24"/>
  <c r="J157" i="24"/>
  <c r="K157" i="24"/>
  <c r="D158" i="24"/>
  <c r="E158" i="24"/>
  <c r="F158" i="24"/>
  <c r="G158" i="24"/>
  <c r="H158" i="24"/>
  <c r="I158" i="24"/>
  <c r="J158" i="24"/>
  <c r="K158" i="24"/>
  <c r="D159" i="24"/>
  <c r="E159" i="24"/>
  <c r="F159" i="24"/>
  <c r="G159" i="24"/>
  <c r="H159" i="24"/>
  <c r="I159" i="24"/>
  <c r="J159" i="24"/>
  <c r="K159" i="24"/>
  <c r="D160" i="24"/>
  <c r="E160" i="24"/>
  <c r="F160" i="24"/>
  <c r="G160" i="24"/>
  <c r="H160" i="24"/>
  <c r="I160" i="24"/>
  <c r="J160" i="24"/>
  <c r="K160" i="24"/>
  <c r="D161" i="24"/>
  <c r="E161" i="24"/>
  <c r="F161" i="24"/>
  <c r="G161" i="24"/>
  <c r="H161" i="24"/>
  <c r="I161" i="24"/>
  <c r="J161" i="24"/>
  <c r="K161" i="24"/>
  <c r="D162" i="24"/>
  <c r="E162" i="24"/>
  <c r="F162" i="24"/>
  <c r="G162" i="24"/>
  <c r="H162" i="24"/>
  <c r="I162" i="24"/>
  <c r="J162" i="24"/>
  <c r="K162" i="24"/>
  <c r="E111" i="24"/>
  <c r="F111" i="24"/>
  <c r="G111" i="24"/>
  <c r="H111" i="24"/>
  <c r="I111" i="24"/>
  <c r="J111" i="24"/>
  <c r="K111" i="24"/>
  <c r="D111" i="24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D11" i="25"/>
  <c r="C22" i="28" s="1"/>
  <c r="D10" i="25"/>
  <c r="G2" i="23" s="1"/>
  <c r="B7" i="25"/>
  <c r="C2" i="25"/>
  <c r="D58" i="24"/>
  <c r="E58" i="24"/>
  <c r="F58" i="24"/>
  <c r="G58" i="24"/>
  <c r="H58" i="24"/>
  <c r="I58" i="24"/>
  <c r="J58" i="24"/>
  <c r="K58" i="24"/>
  <c r="D59" i="24"/>
  <c r="E59" i="24"/>
  <c r="F59" i="24"/>
  <c r="G59" i="24"/>
  <c r="H59" i="24"/>
  <c r="I59" i="24"/>
  <c r="J59" i="24"/>
  <c r="K59" i="24"/>
  <c r="D60" i="24"/>
  <c r="E60" i="24"/>
  <c r="F60" i="24"/>
  <c r="G60" i="24"/>
  <c r="H60" i="24"/>
  <c r="I60" i="24"/>
  <c r="J60" i="24"/>
  <c r="K60" i="24"/>
  <c r="D61" i="24"/>
  <c r="E61" i="24"/>
  <c r="F61" i="24"/>
  <c r="G61" i="24"/>
  <c r="H61" i="24"/>
  <c r="I61" i="24"/>
  <c r="J61" i="24"/>
  <c r="K61" i="24"/>
  <c r="D62" i="24"/>
  <c r="E62" i="24"/>
  <c r="F62" i="24"/>
  <c r="G62" i="24"/>
  <c r="H62" i="24"/>
  <c r="I62" i="24"/>
  <c r="J62" i="24"/>
  <c r="K62" i="24"/>
  <c r="D63" i="24"/>
  <c r="E63" i="24"/>
  <c r="F63" i="24"/>
  <c r="G63" i="24"/>
  <c r="H63" i="24"/>
  <c r="I63" i="24"/>
  <c r="J63" i="24"/>
  <c r="K63" i="24"/>
  <c r="D64" i="24"/>
  <c r="E64" i="24"/>
  <c r="F64" i="24"/>
  <c r="G64" i="24"/>
  <c r="H64" i="24"/>
  <c r="I64" i="24"/>
  <c r="J64" i="24"/>
  <c r="K64" i="24"/>
  <c r="D65" i="24"/>
  <c r="E65" i="24"/>
  <c r="F65" i="24"/>
  <c r="G65" i="24"/>
  <c r="H65" i="24"/>
  <c r="I65" i="24"/>
  <c r="J65" i="24"/>
  <c r="K65" i="24"/>
  <c r="D66" i="24"/>
  <c r="E66" i="24"/>
  <c r="F66" i="24"/>
  <c r="G66" i="24"/>
  <c r="H66" i="24"/>
  <c r="I66" i="24"/>
  <c r="J66" i="24"/>
  <c r="K66" i="24"/>
  <c r="D67" i="24"/>
  <c r="E67" i="24"/>
  <c r="F67" i="24"/>
  <c r="G67" i="24"/>
  <c r="H67" i="24"/>
  <c r="I67" i="24"/>
  <c r="J67" i="24"/>
  <c r="K67" i="24"/>
  <c r="D68" i="24"/>
  <c r="E68" i="24"/>
  <c r="F68" i="24"/>
  <c r="G68" i="24"/>
  <c r="H68" i="24"/>
  <c r="I68" i="24"/>
  <c r="J68" i="24"/>
  <c r="K68" i="24"/>
  <c r="D69" i="24"/>
  <c r="E69" i="24"/>
  <c r="F69" i="24"/>
  <c r="G69" i="24"/>
  <c r="H69" i="24"/>
  <c r="I69" i="24"/>
  <c r="J69" i="24"/>
  <c r="K69" i="24"/>
  <c r="D70" i="24"/>
  <c r="E70" i="24"/>
  <c r="F70" i="24"/>
  <c r="G70" i="24"/>
  <c r="H70" i="24"/>
  <c r="I70" i="24"/>
  <c r="J70" i="24"/>
  <c r="K70" i="24"/>
  <c r="D71" i="24"/>
  <c r="E71" i="24"/>
  <c r="F71" i="24"/>
  <c r="G71" i="24"/>
  <c r="H71" i="24"/>
  <c r="I71" i="24"/>
  <c r="J71" i="24"/>
  <c r="K71" i="24"/>
  <c r="D72" i="24"/>
  <c r="E72" i="24"/>
  <c r="F72" i="24"/>
  <c r="G72" i="24"/>
  <c r="H72" i="24"/>
  <c r="I72" i="24"/>
  <c r="J72" i="24"/>
  <c r="K72" i="24"/>
  <c r="D73" i="24"/>
  <c r="E73" i="24"/>
  <c r="F73" i="24"/>
  <c r="G73" i="24"/>
  <c r="H73" i="24"/>
  <c r="I73" i="24"/>
  <c r="J73" i="24"/>
  <c r="K73" i="24"/>
  <c r="D74" i="24"/>
  <c r="E74" i="24"/>
  <c r="F74" i="24"/>
  <c r="G74" i="24"/>
  <c r="H74" i="24"/>
  <c r="I74" i="24"/>
  <c r="J74" i="24"/>
  <c r="K74" i="24"/>
  <c r="D75" i="24"/>
  <c r="E75" i="24"/>
  <c r="F75" i="24"/>
  <c r="G75" i="24"/>
  <c r="H75" i="24"/>
  <c r="I75" i="24"/>
  <c r="J75" i="24"/>
  <c r="K75" i="24"/>
  <c r="D76" i="24"/>
  <c r="E76" i="24"/>
  <c r="F76" i="24"/>
  <c r="G76" i="24"/>
  <c r="H76" i="24"/>
  <c r="I76" i="24"/>
  <c r="J76" i="24"/>
  <c r="K76" i="24"/>
  <c r="D77" i="24"/>
  <c r="E77" i="24"/>
  <c r="F77" i="24"/>
  <c r="G77" i="24"/>
  <c r="H77" i="24"/>
  <c r="I77" i="24"/>
  <c r="J77" i="24"/>
  <c r="K77" i="24"/>
  <c r="D78" i="24"/>
  <c r="E78" i="24"/>
  <c r="F78" i="24"/>
  <c r="G78" i="24"/>
  <c r="H78" i="24"/>
  <c r="I78" i="24"/>
  <c r="J78" i="24"/>
  <c r="K78" i="24"/>
  <c r="D79" i="24"/>
  <c r="E79" i="24"/>
  <c r="F79" i="24"/>
  <c r="G79" i="24"/>
  <c r="H79" i="24"/>
  <c r="I79" i="24"/>
  <c r="J79" i="24"/>
  <c r="K79" i="24"/>
  <c r="D80" i="24"/>
  <c r="E80" i="24"/>
  <c r="F80" i="24"/>
  <c r="G80" i="24"/>
  <c r="H80" i="24"/>
  <c r="I80" i="24"/>
  <c r="J80" i="24"/>
  <c r="K80" i="24"/>
  <c r="D81" i="24"/>
  <c r="E81" i="24"/>
  <c r="F81" i="24"/>
  <c r="G81" i="24"/>
  <c r="H81" i="24"/>
  <c r="I81" i="24"/>
  <c r="J81" i="24"/>
  <c r="K81" i="24"/>
  <c r="D82" i="24"/>
  <c r="E82" i="24"/>
  <c r="F82" i="24"/>
  <c r="G82" i="24"/>
  <c r="H82" i="24"/>
  <c r="I82" i="24"/>
  <c r="J82" i="24"/>
  <c r="K82" i="24"/>
  <c r="D83" i="24"/>
  <c r="E83" i="24"/>
  <c r="F83" i="24"/>
  <c r="G83" i="24"/>
  <c r="H83" i="24"/>
  <c r="I83" i="24"/>
  <c r="J83" i="24"/>
  <c r="K83" i="24"/>
  <c r="D84" i="24"/>
  <c r="E84" i="24"/>
  <c r="F84" i="24"/>
  <c r="G84" i="24"/>
  <c r="H84" i="24"/>
  <c r="I84" i="24"/>
  <c r="J84" i="24"/>
  <c r="K84" i="24"/>
  <c r="D85" i="24"/>
  <c r="E85" i="24"/>
  <c r="F85" i="24"/>
  <c r="G85" i="24"/>
  <c r="H85" i="24"/>
  <c r="I85" i="24"/>
  <c r="J85" i="24"/>
  <c r="K85" i="24"/>
  <c r="D86" i="24"/>
  <c r="E86" i="24"/>
  <c r="F86" i="24"/>
  <c r="G86" i="24"/>
  <c r="H86" i="24"/>
  <c r="I86" i="24"/>
  <c r="J86" i="24"/>
  <c r="K86" i="24"/>
  <c r="D87" i="24"/>
  <c r="E87" i="24"/>
  <c r="F87" i="24"/>
  <c r="G87" i="24"/>
  <c r="H87" i="24"/>
  <c r="I87" i="24"/>
  <c r="J87" i="24"/>
  <c r="K87" i="24"/>
  <c r="D88" i="24"/>
  <c r="E88" i="24"/>
  <c r="F88" i="24"/>
  <c r="G88" i="24"/>
  <c r="H88" i="24"/>
  <c r="I88" i="24"/>
  <c r="J88" i="24"/>
  <c r="K88" i="24"/>
  <c r="D89" i="24"/>
  <c r="E89" i="24"/>
  <c r="F89" i="24"/>
  <c r="G89" i="24"/>
  <c r="H89" i="24"/>
  <c r="I89" i="24"/>
  <c r="J89" i="24"/>
  <c r="K89" i="24"/>
  <c r="D90" i="24"/>
  <c r="E90" i="24"/>
  <c r="F90" i="24"/>
  <c r="G90" i="24"/>
  <c r="H90" i="24"/>
  <c r="I90" i="24"/>
  <c r="J90" i="24"/>
  <c r="K90" i="24"/>
  <c r="D91" i="24"/>
  <c r="E91" i="24"/>
  <c r="F91" i="24"/>
  <c r="G91" i="24"/>
  <c r="H91" i="24"/>
  <c r="I91" i="24"/>
  <c r="J91" i="24"/>
  <c r="K91" i="24"/>
  <c r="D92" i="24"/>
  <c r="E92" i="24"/>
  <c r="F92" i="24"/>
  <c r="G92" i="24"/>
  <c r="H92" i="24"/>
  <c r="I92" i="24"/>
  <c r="J92" i="24"/>
  <c r="K92" i="24"/>
  <c r="D93" i="24"/>
  <c r="E93" i="24"/>
  <c r="F93" i="24"/>
  <c r="G93" i="24"/>
  <c r="H93" i="24"/>
  <c r="I93" i="24"/>
  <c r="J93" i="24"/>
  <c r="K93" i="24"/>
  <c r="D94" i="24"/>
  <c r="E94" i="24"/>
  <c r="F94" i="24"/>
  <c r="G94" i="24"/>
  <c r="H94" i="24"/>
  <c r="I94" i="24"/>
  <c r="J94" i="24"/>
  <c r="K94" i="24"/>
  <c r="D95" i="24"/>
  <c r="E95" i="24"/>
  <c r="F95" i="24"/>
  <c r="G95" i="24"/>
  <c r="H95" i="24"/>
  <c r="I95" i="24"/>
  <c r="J95" i="24"/>
  <c r="K95" i="24"/>
  <c r="D96" i="24"/>
  <c r="E96" i="24"/>
  <c r="F96" i="24"/>
  <c r="G96" i="24"/>
  <c r="H96" i="24"/>
  <c r="I96" i="24"/>
  <c r="J96" i="24"/>
  <c r="K96" i="24"/>
  <c r="D97" i="24"/>
  <c r="E97" i="24"/>
  <c r="F97" i="24"/>
  <c r="G97" i="24"/>
  <c r="H97" i="24"/>
  <c r="I97" i="24"/>
  <c r="J97" i="24"/>
  <c r="K97" i="24"/>
  <c r="D98" i="24"/>
  <c r="E98" i="24"/>
  <c r="F98" i="24"/>
  <c r="G98" i="24"/>
  <c r="H98" i="24"/>
  <c r="I98" i="24"/>
  <c r="J98" i="24"/>
  <c r="K98" i="24"/>
  <c r="D99" i="24"/>
  <c r="E99" i="24"/>
  <c r="F99" i="24"/>
  <c r="G99" i="24"/>
  <c r="H99" i="24"/>
  <c r="I99" i="24"/>
  <c r="J99" i="24"/>
  <c r="K99" i="24"/>
  <c r="D100" i="24"/>
  <c r="E100" i="24"/>
  <c r="F100" i="24"/>
  <c r="G100" i="24"/>
  <c r="H100" i="24"/>
  <c r="I100" i="24"/>
  <c r="J100" i="24"/>
  <c r="K100" i="24"/>
  <c r="D101" i="24"/>
  <c r="E101" i="24"/>
  <c r="F101" i="24"/>
  <c r="G101" i="24"/>
  <c r="H101" i="24"/>
  <c r="I101" i="24"/>
  <c r="J101" i="24"/>
  <c r="K101" i="24"/>
  <c r="D102" i="24"/>
  <c r="E102" i="24"/>
  <c r="F102" i="24"/>
  <c r="G102" i="24"/>
  <c r="H102" i="24"/>
  <c r="I102" i="24"/>
  <c r="J102" i="24"/>
  <c r="K102" i="24"/>
  <c r="D103" i="24"/>
  <c r="E103" i="24"/>
  <c r="F103" i="24"/>
  <c r="G103" i="24"/>
  <c r="H103" i="24"/>
  <c r="I103" i="24"/>
  <c r="J103" i="24"/>
  <c r="K103" i="24"/>
  <c r="D104" i="24"/>
  <c r="E104" i="24"/>
  <c r="F104" i="24"/>
  <c r="G104" i="24"/>
  <c r="H104" i="24"/>
  <c r="I104" i="24"/>
  <c r="J104" i="24"/>
  <c r="K104" i="24"/>
  <c r="D105" i="24"/>
  <c r="E105" i="24"/>
  <c r="F105" i="24"/>
  <c r="G105" i="24"/>
  <c r="H105" i="24"/>
  <c r="I105" i="24"/>
  <c r="J105" i="24"/>
  <c r="K105" i="24"/>
  <c r="D106" i="24"/>
  <c r="E106" i="24"/>
  <c r="F106" i="24"/>
  <c r="G106" i="24"/>
  <c r="H106" i="24"/>
  <c r="I106" i="24"/>
  <c r="J106" i="24"/>
  <c r="K106" i="24"/>
  <c r="D107" i="24"/>
  <c r="E107" i="24"/>
  <c r="F107" i="24"/>
  <c r="G107" i="24"/>
  <c r="H107" i="24"/>
  <c r="I107" i="24"/>
  <c r="J107" i="24"/>
  <c r="K107" i="24"/>
  <c r="D108" i="24"/>
  <c r="E108" i="24"/>
  <c r="F108" i="24"/>
  <c r="G108" i="24"/>
  <c r="H108" i="24"/>
  <c r="I108" i="24"/>
  <c r="J108" i="24"/>
  <c r="K108" i="24"/>
  <c r="E57" i="24"/>
  <c r="F57" i="24"/>
  <c r="G57" i="24"/>
  <c r="H57" i="24"/>
  <c r="I57" i="24"/>
  <c r="J57" i="24"/>
  <c r="K57" i="24"/>
  <c r="D57" i="24"/>
  <c r="F49" i="23"/>
  <c r="F48" i="23"/>
  <c r="F47" i="23"/>
  <c r="F46" i="23"/>
  <c r="F45" i="23"/>
  <c r="F44" i="23"/>
  <c r="F43" i="23"/>
  <c r="F42" i="23"/>
  <c r="F41" i="23"/>
  <c r="F40" i="23"/>
  <c r="F27" i="23"/>
  <c r="F26" i="23"/>
  <c r="I23" i="23"/>
  <c r="H23" i="23"/>
  <c r="G23" i="23"/>
  <c r="I19" i="23"/>
  <c r="E28" i="28" s="1"/>
  <c r="H19" i="23"/>
  <c r="D28" i="28" s="1"/>
  <c r="G19" i="23"/>
  <c r="C28" i="28" s="1"/>
  <c r="I18" i="23"/>
  <c r="E27" i="28" s="1"/>
  <c r="H18" i="23"/>
  <c r="D27" i="28" s="1"/>
  <c r="G18" i="23"/>
  <c r="C27" i="28" s="1"/>
  <c r="C11" i="23"/>
  <c r="A11" i="23"/>
  <c r="C10" i="23"/>
  <c r="A10" i="23"/>
  <c r="C9" i="23"/>
  <c r="A9" i="23"/>
  <c r="C8" i="23"/>
  <c r="A8" i="23"/>
  <c r="N5" i="23"/>
  <c r="N17" i="23" s="1"/>
  <c r="J30" i="28" s="1"/>
  <c r="M5" i="23"/>
  <c r="M17" i="23" s="1"/>
  <c r="I30" i="28" s="1"/>
  <c r="L5" i="23"/>
  <c r="L17" i="23" s="1"/>
  <c r="H30" i="28" s="1"/>
  <c r="K5" i="23"/>
  <c r="K17" i="23" s="1"/>
  <c r="G30" i="28" s="1"/>
  <c r="J5" i="23"/>
  <c r="J17" i="23" s="1"/>
  <c r="F30" i="28" s="1"/>
  <c r="I5" i="23"/>
  <c r="I17" i="23" s="1"/>
  <c r="E30" i="28" s="1"/>
  <c r="H5" i="23"/>
  <c r="G5" i="23"/>
  <c r="G17" i="23" s="1"/>
  <c r="C30" i="28" s="1"/>
  <c r="N4" i="23"/>
  <c r="N16" i="23" s="1"/>
  <c r="J29" i="28" s="1"/>
  <c r="M4" i="23"/>
  <c r="M16" i="23" s="1"/>
  <c r="I29" i="28" s="1"/>
  <c r="L4" i="23"/>
  <c r="L16" i="23" s="1"/>
  <c r="H29" i="28" s="1"/>
  <c r="K4" i="23"/>
  <c r="K16" i="23" s="1"/>
  <c r="G29" i="28" s="1"/>
  <c r="J4" i="23"/>
  <c r="J16" i="23" s="1"/>
  <c r="F29" i="28" s="1"/>
  <c r="I4" i="23"/>
  <c r="H4" i="23"/>
  <c r="H16" i="23" s="1"/>
  <c r="D29" i="28" s="1"/>
  <c r="G4" i="23"/>
  <c r="G16" i="23" s="1"/>
  <c r="C29" i="28" s="1"/>
  <c r="C3" i="23"/>
  <c r="C2" i="23"/>
  <c r="M16" i="26" l="1"/>
  <c r="D31" i="28"/>
  <c r="L3" i="23"/>
  <c r="C5" i="28"/>
  <c r="C31" i="28"/>
  <c r="E32" i="28"/>
  <c r="I3" i="23"/>
  <c r="C32" i="28"/>
  <c r="J44" i="26"/>
  <c r="J12" i="26" s="1"/>
  <c r="J46" i="26"/>
  <c r="F46" i="26" s="1"/>
  <c r="J42" i="26"/>
  <c r="J10" i="26" s="1"/>
  <c r="J18" i="23"/>
  <c r="F27" i="28" s="1"/>
  <c r="K4" i="26"/>
  <c r="J23" i="23"/>
  <c r="J48" i="26"/>
  <c r="J16" i="26" s="1"/>
  <c r="F33" i="23"/>
  <c r="F54" i="23" s="1"/>
  <c r="F39" i="23"/>
  <c r="F56" i="23" s="1"/>
  <c r="J19" i="23"/>
  <c r="F28" i="28" s="1"/>
  <c r="I16" i="26"/>
  <c r="I10" i="26"/>
  <c r="D11" i="23"/>
  <c r="K16" i="26"/>
  <c r="K14" i="26"/>
  <c r="K12" i="26"/>
  <c r="K10" i="26"/>
  <c r="G10" i="26"/>
  <c r="G9" i="26"/>
  <c r="F30" i="26"/>
  <c r="J11" i="26"/>
  <c r="G42" i="24"/>
  <c r="K39" i="24"/>
  <c r="G38" i="24"/>
  <c r="K35" i="24"/>
  <c r="G34" i="24"/>
  <c r="K31" i="24"/>
  <c r="G30" i="24"/>
  <c r="K27" i="24"/>
  <c r="G26" i="24"/>
  <c r="K23" i="24"/>
  <c r="G22" i="24"/>
  <c r="K19" i="24"/>
  <c r="G18" i="24"/>
  <c r="K15" i="24"/>
  <c r="G14" i="24"/>
  <c r="K11" i="24"/>
  <c r="G10" i="24"/>
  <c r="K7" i="24"/>
  <c r="G6" i="24"/>
  <c r="G54" i="24"/>
  <c r="G53" i="24"/>
  <c r="G52" i="24"/>
  <c r="G50" i="24"/>
  <c r="G49" i="24"/>
  <c r="G48" i="24"/>
  <c r="G47" i="24"/>
  <c r="K43" i="24"/>
  <c r="H3" i="24"/>
  <c r="G51" i="24"/>
  <c r="G46" i="24"/>
  <c r="E5" i="28"/>
  <c r="F45" i="24"/>
  <c r="F37" i="24"/>
  <c r="F29" i="24"/>
  <c r="F21" i="24"/>
  <c r="F13" i="24"/>
  <c r="F5" i="24"/>
  <c r="J3" i="24"/>
  <c r="F3" i="24"/>
  <c r="I54" i="24"/>
  <c r="E54" i="24"/>
  <c r="I53" i="24"/>
  <c r="E53" i="24"/>
  <c r="I52" i="24"/>
  <c r="E52" i="24"/>
  <c r="I51" i="24"/>
  <c r="E51" i="24"/>
  <c r="I50" i="24"/>
  <c r="E50" i="24"/>
  <c r="I49" i="24"/>
  <c r="E49" i="24"/>
  <c r="I48" i="24"/>
  <c r="E48" i="24"/>
  <c r="I47" i="24"/>
  <c r="E47" i="24"/>
  <c r="I46" i="24"/>
  <c r="E46" i="24"/>
  <c r="I45" i="24"/>
  <c r="E45" i="24"/>
  <c r="I44" i="24"/>
  <c r="E3" i="24"/>
  <c r="D54" i="24"/>
  <c r="D53" i="24"/>
  <c r="D52" i="24"/>
  <c r="D51" i="24"/>
  <c r="D50" i="24"/>
  <c r="D49" i="24"/>
  <c r="D48" i="24"/>
  <c r="D47" i="24"/>
  <c r="D46" i="24"/>
  <c r="E44" i="24"/>
  <c r="I43" i="24"/>
  <c r="E43" i="24"/>
  <c r="I42" i="24"/>
  <c r="E42" i="24"/>
  <c r="I41" i="24"/>
  <c r="E41" i="24"/>
  <c r="I40" i="24"/>
  <c r="E40" i="24"/>
  <c r="I39" i="24"/>
  <c r="E39" i="24"/>
  <c r="I38" i="24"/>
  <c r="E38" i="24"/>
  <c r="I37" i="24"/>
  <c r="E37" i="24"/>
  <c r="I36" i="24"/>
  <c r="E36" i="24"/>
  <c r="I35" i="24"/>
  <c r="E35" i="24"/>
  <c r="I34" i="24"/>
  <c r="E34" i="24"/>
  <c r="I33" i="24"/>
  <c r="E33" i="24"/>
  <c r="I32" i="24"/>
  <c r="E32" i="24"/>
  <c r="I31" i="24"/>
  <c r="E31" i="24"/>
  <c r="I30" i="24"/>
  <c r="E30" i="24"/>
  <c r="I29" i="24"/>
  <c r="E29" i="24"/>
  <c r="I28" i="24"/>
  <c r="E28" i="24"/>
  <c r="I27" i="24"/>
  <c r="E27" i="24"/>
  <c r="I26" i="24"/>
  <c r="E26" i="24"/>
  <c r="I25" i="24"/>
  <c r="E25" i="24"/>
  <c r="I24" i="24"/>
  <c r="E24" i="24"/>
  <c r="I23" i="24"/>
  <c r="E23" i="24"/>
  <c r="I22" i="24"/>
  <c r="E22" i="24"/>
  <c r="I21" i="24"/>
  <c r="E21" i="24"/>
  <c r="I20" i="24"/>
  <c r="E20" i="24"/>
  <c r="I19" i="24"/>
  <c r="E19" i="24"/>
  <c r="I18" i="24"/>
  <c r="E18" i="24"/>
  <c r="I17" i="24"/>
  <c r="E17" i="24"/>
  <c r="I16" i="24"/>
  <c r="E16" i="24"/>
  <c r="I15" i="24"/>
  <c r="E15" i="24"/>
  <c r="I14" i="24"/>
  <c r="E14" i="24"/>
  <c r="I13" i="24"/>
  <c r="E13" i="24"/>
  <c r="I12" i="24"/>
  <c r="E12" i="24"/>
  <c r="I11" i="24"/>
  <c r="E11" i="24"/>
  <c r="I10" i="24"/>
  <c r="E10" i="24"/>
  <c r="I9" i="24"/>
  <c r="E9" i="24"/>
  <c r="I8" i="24"/>
  <c r="E8" i="24"/>
  <c r="I7" i="24"/>
  <c r="E7" i="24"/>
  <c r="I6" i="24"/>
  <c r="E6" i="24"/>
  <c r="I5" i="24"/>
  <c r="E5" i="24"/>
  <c r="I4" i="24"/>
  <c r="E4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E23" i="28"/>
  <c r="M3" i="23"/>
  <c r="I23" i="28"/>
  <c r="F21" i="28"/>
  <c r="F50" i="28" s="1"/>
  <c r="G21" i="28"/>
  <c r="G50" i="28" s="1"/>
  <c r="H23" i="28"/>
  <c r="M2" i="23"/>
  <c r="D23" i="28"/>
  <c r="F22" i="28"/>
  <c r="G22" i="28"/>
  <c r="G51" i="28" s="1"/>
  <c r="J21" i="28"/>
  <c r="J22" i="28"/>
  <c r="J51" i="28" s="1"/>
  <c r="C21" i="28"/>
  <c r="C23" i="28" s="1"/>
  <c r="I2" i="23"/>
  <c r="H3" i="23"/>
  <c r="E12" i="25"/>
  <c r="I12" i="25"/>
  <c r="I10" i="27"/>
  <c r="I11" i="27"/>
  <c r="H10" i="27"/>
  <c r="D10" i="27"/>
  <c r="I50" i="28"/>
  <c r="E50" i="28"/>
  <c r="I51" i="28"/>
  <c r="E51" i="28"/>
  <c r="C51" i="28"/>
  <c r="H51" i="28"/>
  <c r="D51" i="28"/>
  <c r="H50" i="28"/>
  <c r="D50" i="28"/>
  <c r="B3" i="28"/>
  <c r="B4" i="28"/>
  <c r="H53" i="24"/>
  <c r="H52" i="24"/>
  <c r="H49" i="24"/>
  <c r="H48" i="24"/>
  <c r="H45" i="24"/>
  <c r="H44" i="24"/>
  <c r="H43" i="24"/>
  <c r="H42" i="24"/>
  <c r="H41" i="24"/>
  <c r="H40" i="24"/>
  <c r="H39" i="24"/>
  <c r="H37" i="24"/>
  <c r="H36" i="24"/>
  <c r="H35" i="24"/>
  <c r="H34" i="24"/>
  <c r="H33" i="24"/>
  <c r="H32" i="24"/>
  <c r="H31" i="24"/>
  <c r="H29" i="24"/>
  <c r="H28" i="24"/>
  <c r="H27" i="24"/>
  <c r="H26" i="24"/>
  <c r="H25" i="24"/>
  <c r="H24" i="24"/>
  <c r="H23" i="24"/>
  <c r="H21" i="24"/>
  <c r="H20" i="24"/>
  <c r="H19" i="24"/>
  <c r="H18" i="24"/>
  <c r="H17" i="24"/>
  <c r="H16" i="24"/>
  <c r="H15" i="24"/>
  <c r="H13" i="24"/>
  <c r="H12" i="24"/>
  <c r="H11" i="24"/>
  <c r="H10" i="24"/>
  <c r="H9" i="24"/>
  <c r="H8" i="24"/>
  <c r="H7" i="24"/>
  <c r="H5" i="24"/>
  <c r="H4" i="24"/>
  <c r="H11" i="27"/>
  <c r="J43" i="24"/>
  <c r="F41" i="24"/>
  <c r="J39" i="24"/>
  <c r="J35" i="24"/>
  <c r="F33" i="24"/>
  <c r="J31" i="24"/>
  <c r="J27" i="24"/>
  <c r="F25" i="24"/>
  <c r="J23" i="24"/>
  <c r="J19" i="24"/>
  <c r="F17" i="24"/>
  <c r="J15" i="24"/>
  <c r="J11" i="24"/>
  <c r="F9" i="24"/>
  <c r="J7" i="24"/>
  <c r="F12" i="25"/>
  <c r="C11" i="25"/>
  <c r="G3" i="23"/>
  <c r="L2" i="23"/>
  <c r="H2" i="23"/>
  <c r="J12" i="25"/>
  <c r="C132" i="24"/>
  <c r="C10" i="25"/>
  <c r="H12" i="25"/>
  <c r="G12" i="25"/>
  <c r="K12" i="25"/>
  <c r="C31" i="27"/>
  <c r="C45" i="27"/>
  <c r="K10" i="27"/>
  <c r="K11" i="27"/>
  <c r="C37" i="27"/>
  <c r="C63" i="27"/>
  <c r="C57" i="27"/>
  <c r="C50" i="27"/>
  <c r="C49" i="27"/>
  <c r="G10" i="27"/>
  <c r="C27" i="27"/>
  <c r="C53" i="27"/>
  <c r="C23" i="27"/>
  <c r="C66" i="27"/>
  <c r="C62" i="27"/>
  <c r="C58" i="27"/>
  <c r="C38" i="27"/>
  <c r="C30" i="27"/>
  <c r="C26" i="27"/>
  <c r="G11" i="27"/>
  <c r="C65" i="27"/>
  <c r="C61" i="27"/>
  <c r="C60" i="27"/>
  <c r="C52" i="27"/>
  <c r="C51" i="27"/>
  <c r="C48" i="27"/>
  <c r="C44" i="27"/>
  <c r="C40" i="27"/>
  <c r="C39" i="27"/>
  <c r="C36" i="27"/>
  <c r="C32" i="27"/>
  <c r="C28" i="27"/>
  <c r="C25" i="27"/>
  <c r="C24" i="27"/>
  <c r="C18" i="27"/>
  <c r="C20" i="27"/>
  <c r="C64" i="27"/>
  <c r="J10" i="27"/>
  <c r="J11" i="27"/>
  <c r="C41" i="27"/>
  <c r="C16" i="27"/>
  <c r="C15" i="27"/>
  <c r="D11" i="27"/>
  <c r="I3" i="24"/>
  <c r="H54" i="24"/>
  <c r="H51" i="24"/>
  <c r="H50" i="24"/>
  <c r="H47" i="24"/>
  <c r="H46" i="24"/>
  <c r="H38" i="24"/>
  <c r="H30" i="24"/>
  <c r="H22" i="24"/>
  <c r="H14" i="24"/>
  <c r="H6" i="24"/>
  <c r="D3" i="24"/>
  <c r="K54" i="24"/>
  <c r="K53" i="24"/>
  <c r="K52" i="24"/>
  <c r="K51" i="24"/>
  <c r="K50" i="24"/>
  <c r="K49" i="24"/>
  <c r="K48" i="24"/>
  <c r="K47" i="24"/>
  <c r="K46" i="24"/>
  <c r="K45" i="24"/>
  <c r="G44" i="24"/>
  <c r="K41" i="24"/>
  <c r="G40" i="24"/>
  <c r="K37" i="24"/>
  <c r="G36" i="24"/>
  <c r="K33" i="24"/>
  <c r="G32" i="24"/>
  <c r="K29" i="24"/>
  <c r="G28" i="24"/>
  <c r="K25" i="24"/>
  <c r="G24" i="24"/>
  <c r="K21" i="24"/>
  <c r="G20" i="24"/>
  <c r="K17" i="24"/>
  <c r="G16" i="24"/>
  <c r="K13" i="24"/>
  <c r="G12" i="24"/>
  <c r="K9" i="24"/>
  <c r="G8" i="24"/>
  <c r="K5" i="24"/>
  <c r="G4" i="24"/>
  <c r="J45" i="24"/>
  <c r="F43" i="24"/>
  <c r="J41" i="24"/>
  <c r="F39" i="24"/>
  <c r="J37" i="24"/>
  <c r="F35" i="24"/>
  <c r="J33" i="24"/>
  <c r="F31" i="24"/>
  <c r="J29" i="24"/>
  <c r="F27" i="24"/>
  <c r="J25" i="24"/>
  <c r="F23" i="24"/>
  <c r="J21" i="24"/>
  <c r="F19" i="24"/>
  <c r="J17" i="24"/>
  <c r="F15" i="24"/>
  <c r="J13" i="24"/>
  <c r="F11" i="24"/>
  <c r="J9" i="24"/>
  <c r="F7" i="24"/>
  <c r="J5" i="24"/>
  <c r="I15" i="26"/>
  <c r="F27" i="26"/>
  <c r="N16" i="26"/>
  <c r="J15" i="26"/>
  <c r="N14" i="26"/>
  <c r="J13" i="26"/>
  <c r="N12" i="26"/>
  <c r="J4" i="26"/>
  <c r="J3" i="26"/>
  <c r="N3" i="26"/>
  <c r="K3" i="26"/>
  <c r="G16" i="26"/>
  <c r="G15" i="26"/>
  <c r="F29" i="26"/>
  <c r="G4" i="26"/>
  <c r="G3" i="26"/>
  <c r="H12" i="26"/>
  <c r="H14" i="26"/>
  <c r="H15" i="26"/>
  <c r="H16" i="26"/>
  <c r="L16" i="26"/>
  <c r="I3" i="26"/>
  <c r="M3" i="26"/>
  <c r="F36" i="26"/>
  <c r="M4" i="26"/>
  <c r="I9" i="26"/>
  <c r="M10" i="26"/>
  <c r="I11" i="26"/>
  <c r="M12" i="26"/>
  <c r="I13" i="26"/>
  <c r="I14" i="26"/>
  <c r="M14" i="26"/>
  <c r="F31" i="26"/>
  <c r="N4" i="26"/>
  <c r="J9" i="26"/>
  <c r="N10" i="26"/>
  <c r="H3" i="26"/>
  <c r="L3" i="26"/>
  <c r="H4" i="26"/>
  <c r="L4" i="26"/>
  <c r="H9" i="26"/>
  <c r="H10" i="26"/>
  <c r="L10" i="26"/>
  <c r="H11" i="26"/>
  <c r="L12" i="26"/>
  <c r="H13" i="26"/>
  <c r="L14" i="26"/>
  <c r="I12" i="26"/>
  <c r="G11" i="26"/>
  <c r="F35" i="26"/>
  <c r="G13" i="26"/>
  <c r="F20" i="26"/>
  <c r="I4" i="26"/>
  <c r="G14" i="26"/>
  <c r="F19" i="26"/>
  <c r="F25" i="26"/>
  <c r="F26" i="26"/>
  <c r="F32" i="26"/>
  <c r="F28" i="26"/>
  <c r="G41" i="24"/>
  <c r="K40" i="24"/>
  <c r="G39" i="24"/>
  <c r="K38" i="24"/>
  <c r="G37" i="24"/>
  <c r="K36" i="24"/>
  <c r="G35" i="24"/>
  <c r="K34" i="24"/>
  <c r="G33" i="24"/>
  <c r="K32" i="24"/>
  <c r="G31" i="24"/>
  <c r="K30" i="24"/>
  <c r="G29" i="24"/>
  <c r="K28" i="24"/>
  <c r="G27" i="24"/>
  <c r="K26" i="24"/>
  <c r="G25" i="24"/>
  <c r="K24" i="24"/>
  <c r="G23" i="24"/>
  <c r="K22" i="24"/>
  <c r="G21" i="24"/>
  <c r="K20" i="24"/>
  <c r="G19" i="24"/>
  <c r="K18" i="24"/>
  <c r="G17" i="24"/>
  <c r="K16" i="24"/>
  <c r="G15" i="24"/>
  <c r="K14" i="24"/>
  <c r="G13" i="24"/>
  <c r="K12" i="24"/>
  <c r="G11" i="24"/>
  <c r="K10" i="24"/>
  <c r="G9" i="24"/>
  <c r="K8" i="24"/>
  <c r="G7" i="24"/>
  <c r="K6" i="24"/>
  <c r="G5" i="24"/>
  <c r="K4" i="24"/>
  <c r="C156" i="24"/>
  <c r="G45" i="24"/>
  <c r="K44" i="24"/>
  <c r="G43" i="24"/>
  <c r="K42" i="24"/>
  <c r="K3" i="24"/>
  <c r="G3" i="24"/>
  <c r="J54" i="24"/>
  <c r="F54" i="24"/>
  <c r="J53" i="24"/>
  <c r="F53" i="24"/>
  <c r="J52" i="24"/>
  <c r="C160" i="24"/>
  <c r="F52" i="24"/>
  <c r="J51" i="24"/>
  <c r="F51" i="24"/>
  <c r="J50" i="24"/>
  <c r="F50" i="24"/>
  <c r="J49" i="24"/>
  <c r="F49" i="24"/>
  <c r="J48" i="24"/>
  <c r="F48" i="24"/>
  <c r="J47" i="24"/>
  <c r="F47" i="24"/>
  <c r="J46" i="24"/>
  <c r="F46" i="24"/>
  <c r="J44" i="24"/>
  <c r="F44" i="24"/>
  <c r="J42" i="24"/>
  <c r="F42" i="24"/>
  <c r="J40" i="24"/>
  <c r="F40" i="24"/>
  <c r="J38" i="24"/>
  <c r="F38" i="24"/>
  <c r="J36" i="24"/>
  <c r="F36" i="24"/>
  <c r="J34" i="24"/>
  <c r="F34" i="24"/>
  <c r="J32" i="24"/>
  <c r="F32" i="24"/>
  <c r="J30" i="24"/>
  <c r="F30" i="24"/>
  <c r="J28" i="24"/>
  <c r="F28" i="24"/>
  <c r="J26" i="24"/>
  <c r="F26" i="24"/>
  <c r="J24" i="24"/>
  <c r="F24" i="24"/>
  <c r="J22" i="24"/>
  <c r="F22" i="24"/>
  <c r="J20" i="24"/>
  <c r="F20" i="24"/>
  <c r="J18" i="24"/>
  <c r="F18" i="24"/>
  <c r="J16" i="24"/>
  <c r="C124" i="24"/>
  <c r="F16" i="24"/>
  <c r="J14" i="24"/>
  <c r="F14" i="24"/>
  <c r="J12" i="24"/>
  <c r="F12" i="24"/>
  <c r="J10" i="24"/>
  <c r="F10" i="24"/>
  <c r="J8" i="24"/>
  <c r="F8" i="24"/>
  <c r="J6" i="24"/>
  <c r="F6" i="24"/>
  <c r="J4" i="24"/>
  <c r="F4" i="24"/>
  <c r="C94" i="24"/>
  <c r="C159" i="24"/>
  <c r="C155" i="24"/>
  <c r="C151" i="24"/>
  <c r="C146" i="24"/>
  <c r="C142" i="24"/>
  <c r="C138" i="24"/>
  <c r="C134" i="24"/>
  <c r="C131" i="24"/>
  <c r="C130" i="24"/>
  <c r="C127" i="24"/>
  <c r="C126" i="24"/>
  <c r="C123" i="24"/>
  <c r="C122" i="24"/>
  <c r="C119" i="24"/>
  <c r="C118" i="24"/>
  <c r="C144" i="24"/>
  <c r="C140" i="24"/>
  <c r="C116" i="24"/>
  <c r="C112" i="24"/>
  <c r="C158" i="24"/>
  <c r="C154" i="24"/>
  <c r="C150" i="24"/>
  <c r="C147" i="24"/>
  <c r="C143" i="24"/>
  <c r="C139" i="24"/>
  <c r="C135" i="24"/>
  <c r="C115" i="24"/>
  <c r="C114" i="24"/>
  <c r="C98" i="24"/>
  <c r="C90" i="24"/>
  <c r="C162" i="24"/>
  <c r="C152" i="24"/>
  <c r="C148" i="24"/>
  <c r="C136" i="24"/>
  <c r="C128" i="24"/>
  <c r="C120" i="24"/>
  <c r="C161" i="24"/>
  <c r="C157" i="24"/>
  <c r="C153" i="24"/>
  <c r="C149" i="24"/>
  <c r="C145" i="24"/>
  <c r="C141" i="24"/>
  <c r="C137" i="24"/>
  <c r="C133" i="24"/>
  <c r="C129" i="24"/>
  <c r="C125" i="24"/>
  <c r="C121" i="24"/>
  <c r="C117" i="24"/>
  <c r="C113" i="24"/>
  <c r="D12" i="25"/>
  <c r="C111" i="24"/>
  <c r="C86" i="24"/>
  <c r="C106" i="24"/>
  <c r="C102" i="24"/>
  <c r="C83" i="24"/>
  <c r="C71" i="24"/>
  <c r="C73" i="24"/>
  <c r="C77" i="24"/>
  <c r="C81" i="24"/>
  <c r="C67" i="24"/>
  <c r="C68" i="24"/>
  <c r="C59" i="24"/>
  <c r="C63" i="24"/>
  <c r="C72" i="24"/>
  <c r="C76" i="24"/>
  <c r="C57" i="24"/>
  <c r="C61" i="24"/>
  <c r="C65" i="24"/>
  <c r="C70" i="24"/>
  <c r="C75" i="24"/>
  <c r="C79" i="24"/>
  <c r="C84" i="24"/>
  <c r="C88" i="24"/>
  <c r="C92" i="24"/>
  <c r="C96" i="24"/>
  <c r="C100" i="24"/>
  <c r="C104" i="24"/>
  <c r="C108" i="24"/>
  <c r="C62" i="24"/>
  <c r="C66" i="24"/>
  <c r="C80" i="24"/>
  <c r="C89" i="24"/>
  <c r="C93" i="24"/>
  <c r="C97" i="24"/>
  <c r="C101" i="24"/>
  <c r="C105" i="24"/>
  <c r="C60" i="24"/>
  <c r="C64" i="24"/>
  <c r="C69" i="24"/>
  <c r="C74" i="24"/>
  <c r="C78" i="24"/>
  <c r="C82" i="24"/>
  <c r="C87" i="24"/>
  <c r="C91" i="24"/>
  <c r="C95" i="24"/>
  <c r="C99" i="24"/>
  <c r="C103" i="24"/>
  <c r="C107" i="24"/>
  <c r="C85" i="24"/>
  <c r="C58" i="24"/>
  <c r="G20" i="23"/>
  <c r="D5" i="25" s="1"/>
  <c r="F4" i="23"/>
  <c r="I16" i="23"/>
  <c r="F5" i="23"/>
  <c r="H17" i="23"/>
  <c r="F17" i="23" l="1"/>
  <c r="D30" i="28"/>
  <c r="I20" i="23"/>
  <c r="F5" i="25" s="1"/>
  <c r="E29" i="28"/>
  <c r="J14" i="26"/>
  <c r="F14" i="26" s="1"/>
  <c r="F31" i="28"/>
  <c r="F44" i="26"/>
  <c r="F32" i="28"/>
  <c r="C35" i="28"/>
  <c r="I12" i="27"/>
  <c r="C33" i="28"/>
  <c r="C34" i="28" s="1"/>
  <c r="F42" i="26"/>
  <c r="F48" i="26"/>
  <c r="J20" i="23"/>
  <c r="G5" i="25" s="1"/>
  <c r="F16" i="23"/>
  <c r="C27" i="24"/>
  <c r="B21" i="28"/>
  <c r="F23" i="28"/>
  <c r="F51" i="28"/>
  <c r="B51" i="28" s="1"/>
  <c r="B22" i="28"/>
  <c r="J50" i="28"/>
  <c r="J52" i="28" s="1"/>
  <c r="G23" i="28"/>
  <c r="J23" i="28"/>
  <c r="D52" i="28"/>
  <c r="C50" i="28"/>
  <c r="C52" i="28" s="1"/>
  <c r="G52" i="28"/>
  <c r="H52" i="28"/>
  <c r="D12" i="27"/>
  <c r="H12" i="27"/>
  <c r="E52" i="28"/>
  <c r="I52" i="28"/>
  <c r="B5" i="28"/>
  <c r="C11" i="24"/>
  <c r="C19" i="24"/>
  <c r="C39" i="24"/>
  <c r="G12" i="27"/>
  <c r="C35" i="24"/>
  <c r="C22" i="24"/>
  <c r="C12" i="25"/>
  <c r="B5" i="25" s="1"/>
  <c r="C8" i="24"/>
  <c r="C43" i="24"/>
  <c r="C45" i="24"/>
  <c r="C53" i="24"/>
  <c r="C3" i="24"/>
  <c r="C38" i="24"/>
  <c r="C30" i="24"/>
  <c r="C21" i="24"/>
  <c r="J12" i="27"/>
  <c r="K12" i="27"/>
  <c r="C15" i="24"/>
  <c r="C31" i="24"/>
  <c r="C42" i="24"/>
  <c r="C26" i="24"/>
  <c r="C7" i="24"/>
  <c r="C23" i="24"/>
  <c r="C12" i="24"/>
  <c r="C20" i="24"/>
  <c r="C24" i="24"/>
  <c r="C28" i="24"/>
  <c r="C32" i="24"/>
  <c r="C36" i="24"/>
  <c r="C40" i="24"/>
  <c r="C44" i="24"/>
  <c r="C47" i="24"/>
  <c r="C49" i="24"/>
  <c r="C51" i="24"/>
  <c r="C5" i="24"/>
  <c r="C9" i="24"/>
  <c r="C13" i="24"/>
  <c r="C6" i="24"/>
  <c r="C10" i="24"/>
  <c r="C14" i="24"/>
  <c r="C18" i="24"/>
  <c r="C34" i="24"/>
  <c r="C46" i="24"/>
  <c r="C48" i="24"/>
  <c r="C50" i="24"/>
  <c r="C52" i="24"/>
  <c r="C4" i="24"/>
  <c r="C16" i="24"/>
  <c r="C54" i="24"/>
  <c r="C17" i="24"/>
  <c r="C25" i="24"/>
  <c r="C29" i="24"/>
  <c r="C33" i="24"/>
  <c r="C37" i="24"/>
  <c r="C41" i="24"/>
  <c r="F3" i="26"/>
  <c r="F10" i="26"/>
  <c r="F16" i="26"/>
  <c r="F4" i="26"/>
  <c r="F12" i="26"/>
  <c r="H20" i="23"/>
  <c r="E5" i="25" s="1"/>
  <c r="D32" i="28" l="1"/>
  <c r="D33" i="28" s="1"/>
  <c r="B30" i="28"/>
  <c r="F33" i="28"/>
  <c r="F34" i="28" s="1"/>
  <c r="E31" i="28"/>
  <c r="E33" i="28" s="1"/>
  <c r="E34" i="28" s="1"/>
  <c r="B29" i="28"/>
  <c r="F35" i="28"/>
  <c r="B23" i="28"/>
  <c r="F52" i="28"/>
  <c r="B50" i="28"/>
  <c r="B52" i="28" s="1"/>
  <c r="E35" i="28" l="1"/>
  <c r="D34" i="28"/>
  <c r="D35" i="28"/>
  <c r="B2" i="16"/>
  <c r="B3" i="16"/>
  <c r="B4" i="16"/>
  <c r="B5" i="16"/>
  <c r="B6" i="16"/>
  <c r="B7" i="16"/>
  <c r="B8" i="16"/>
  <c r="B1" i="16"/>
  <c r="L12" i="12" l="1"/>
  <c r="L9" i="12"/>
  <c r="L8" i="12"/>
  <c r="L7" i="12"/>
  <c r="L6" i="12"/>
  <c r="L10" i="12" l="1"/>
  <c r="R9" i="12" l="1"/>
  <c r="E42" i="28" s="1"/>
  <c r="S9" i="12"/>
  <c r="F42" i="28" s="1"/>
  <c r="T9" i="12"/>
  <c r="G42" i="28" s="1"/>
  <c r="U9" i="12"/>
  <c r="H42" i="28" s="1"/>
  <c r="V9" i="12"/>
  <c r="I42" i="28" s="1"/>
  <c r="W9" i="12"/>
  <c r="J42" i="28" s="1"/>
  <c r="Q9" i="12"/>
  <c r="D42" i="28" s="1"/>
  <c r="R8" i="12"/>
  <c r="E41" i="28" s="1"/>
  <c r="S8" i="12"/>
  <c r="F41" i="28" s="1"/>
  <c r="T8" i="12"/>
  <c r="G41" i="28" s="1"/>
  <c r="U8" i="12"/>
  <c r="H41" i="28" s="1"/>
  <c r="V8" i="12"/>
  <c r="I41" i="28" s="1"/>
  <c r="W8" i="12"/>
  <c r="J41" i="28" s="1"/>
  <c r="Q8" i="12"/>
  <c r="D41" i="28" s="1"/>
  <c r="H32" i="6" l="1"/>
  <c r="D32" i="6"/>
  <c r="E19" i="6"/>
  <c r="F19" i="6"/>
  <c r="G19" i="6"/>
  <c r="D19" i="6"/>
  <c r="D4" i="14" l="1"/>
  <c r="C17" i="14" l="1"/>
  <c r="D17" i="14"/>
  <c r="E17" i="14"/>
  <c r="F17" i="14"/>
  <c r="G17" i="14"/>
  <c r="C18" i="14"/>
  <c r="D18" i="14"/>
  <c r="E18" i="14"/>
  <c r="F18" i="14"/>
  <c r="G18" i="14"/>
  <c r="C19" i="14"/>
  <c r="D19" i="14"/>
  <c r="E19" i="14"/>
  <c r="F19" i="14"/>
  <c r="G19" i="14"/>
  <c r="C20" i="14"/>
  <c r="D20" i="14"/>
  <c r="E20" i="14"/>
  <c r="F20" i="14"/>
  <c r="G20" i="14"/>
  <c r="C21" i="14"/>
  <c r="D21" i="14"/>
  <c r="E21" i="14"/>
  <c r="F21" i="14"/>
  <c r="G21" i="14"/>
  <c r="C22" i="14"/>
  <c r="D22" i="14"/>
  <c r="E22" i="14"/>
  <c r="F22" i="14"/>
  <c r="G22" i="14"/>
  <c r="C23" i="14"/>
  <c r="D23" i="14"/>
  <c r="E23" i="14"/>
  <c r="F23" i="14"/>
  <c r="G23" i="14"/>
  <c r="C24" i="14"/>
  <c r="D24" i="14"/>
  <c r="E24" i="14"/>
  <c r="F24" i="14"/>
  <c r="G24" i="14"/>
  <c r="C25" i="14"/>
  <c r="D25" i="14"/>
  <c r="E25" i="14"/>
  <c r="F25" i="14"/>
  <c r="G25" i="14"/>
  <c r="C26" i="14"/>
  <c r="D26" i="14"/>
  <c r="E26" i="14"/>
  <c r="F26" i="14"/>
  <c r="G26" i="14"/>
  <c r="C27" i="14"/>
  <c r="D27" i="14"/>
  <c r="E27" i="14"/>
  <c r="F27" i="14"/>
  <c r="G27" i="14"/>
  <c r="C28" i="14"/>
  <c r="D28" i="14"/>
  <c r="E28" i="14"/>
  <c r="F28" i="14"/>
  <c r="G28" i="14"/>
  <c r="C29" i="14"/>
  <c r="D29" i="14"/>
  <c r="E29" i="14"/>
  <c r="F29" i="14"/>
  <c r="G29" i="14"/>
  <c r="C30" i="14"/>
  <c r="D30" i="14"/>
  <c r="E30" i="14"/>
  <c r="F30" i="14"/>
  <c r="G30" i="14"/>
  <c r="C31" i="14"/>
  <c r="D31" i="14"/>
  <c r="E31" i="14"/>
  <c r="F31" i="14"/>
  <c r="G31" i="14"/>
  <c r="C32" i="14"/>
  <c r="D32" i="14"/>
  <c r="E32" i="14"/>
  <c r="F32" i="14"/>
  <c r="G32" i="14"/>
  <c r="C33" i="14"/>
  <c r="D33" i="14"/>
  <c r="E33" i="14"/>
  <c r="F33" i="14"/>
  <c r="G33" i="14"/>
  <c r="C34" i="14"/>
  <c r="D34" i="14"/>
  <c r="E34" i="14"/>
  <c r="F34" i="14"/>
  <c r="G34" i="14"/>
  <c r="C35" i="14"/>
  <c r="D35" i="14"/>
  <c r="E35" i="14"/>
  <c r="F35" i="14"/>
  <c r="G35" i="14"/>
  <c r="C36" i="14"/>
  <c r="D36" i="14"/>
  <c r="E36" i="14"/>
  <c r="F36" i="14"/>
  <c r="G36" i="14"/>
  <c r="C37" i="14"/>
  <c r="D37" i="14"/>
  <c r="E37" i="14"/>
  <c r="F37" i="14"/>
  <c r="G37" i="14"/>
  <c r="C38" i="14"/>
  <c r="D38" i="14"/>
  <c r="E38" i="14"/>
  <c r="F38" i="14"/>
  <c r="G38" i="14"/>
  <c r="C39" i="14"/>
  <c r="D39" i="14"/>
  <c r="E39" i="14"/>
  <c r="F39" i="14"/>
  <c r="G39" i="14"/>
  <c r="C40" i="14"/>
  <c r="D40" i="14"/>
  <c r="E40" i="14"/>
  <c r="F40" i="14"/>
  <c r="G40" i="14"/>
  <c r="C41" i="14"/>
  <c r="D41" i="14"/>
  <c r="E41" i="14"/>
  <c r="F41" i="14"/>
  <c r="G41" i="14"/>
  <c r="C42" i="14"/>
  <c r="D42" i="14"/>
  <c r="E42" i="14"/>
  <c r="F42" i="14"/>
  <c r="G42" i="14"/>
  <c r="C43" i="14"/>
  <c r="D43" i="14"/>
  <c r="E43" i="14"/>
  <c r="F43" i="14"/>
  <c r="G43" i="14"/>
  <c r="C44" i="14"/>
  <c r="D44" i="14"/>
  <c r="E44" i="14"/>
  <c r="F44" i="14"/>
  <c r="G44" i="14"/>
  <c r="C45" i="14"/>
  <c r="D45" i="14"/>
  <c r="E45" i="14"/>
  <c r="F45" i="14"/>
  <c r="G45" i="14"/>
  <c r="C46" i="14"/>
  <c r="D46" i="14"/>
  <c r="E46" i="14"/>
  <c r="F46" i="14"/>
  <c r="G46" i="14"/>
  <c r="C47" i="14"/>
  <c r="D47" i="14"/>
  <c r="E47" i="14"/>
  <c r="F47" i="14"/>
  <c r="G47" i="14"/>
  <c r="C48" i="14"/>
  <c r="D48" i="14"/>
  <c r="E48" i="14"/>
  <c r="F48" i="14"/>
  <c r="G48" i="14"/>
  <c r="C49" i="14"/>
  <c r="D49" i="14"/>
  <c r="E49" i="14"/>
  <c r="F49" i="14"/>
  <c r="G49" i="14"/>
  <c r="C50" i="14"/>
  <c r="D50" i="14"/>
  <c r="E50" i="14"/>
  <c r="F50" i="14"/>
  <c r="G50" i="14"/>
  <c r="C51" i="14"/>
  <c r="D51" i="14"/>
  <c r="E51" i="14"/>
  <c r="F51" i="14"/>
  <c r="G51" i="14"/>
  <c r="C52" i="14"/>
  <c r="D52" i="14"/>
  <c r="E52" i="14"/>
  <c r="F52" i="14"/>
  <c r="G52" i="14"/>
  <c r="C53" i="14"/>
  <c r="D53" i="14"/>
  <c r="E53" i="14"/>
  <c r="F53" i="14"/>
  <c r="G53" i="14"/>
  <c r="C54" i="14"/>
  <c r="D54" i="14"/>
  <c r="E54" i="14"/>
  <c r="F54" i="14"/>
  <c r="G54" i="14"/>
  <c r="C55" i="14"/>
  <c r="D55" i="14"/>
  <c r="E55" i="14"/>
  <c r="F55" i="14"/>
  <c r="G55" i="14"/>
  <c r="C56" i="14"/>
  <c r="D56" i="14"/>
  <c r="E56" i="14"/>
  <c r="F56" i="14"/>
  <c r="G56" i="14"/>
  <c r="C57" i="14"/>
  <c r="D57" i="14"/>
  <c r="E57" i="14"/>
  <c r="F57" i="14"/>
  <c r="G57" i="14"/>
  <c r="C58" i="14"/>
  <c r="D58" i="14"/>
  <c r="E58" i="14"/>
  <c r="F58" i="14"/>
  <c r="G58" i="14"/>
  <c r="C59" i="14"/>
  <c r="D59" i="14"/>
  <c r="E59" i="14"/>
  <c r="F59" i="14"/>
  <c r="G59" i="14"/>
  <c r="C60" i="14"/>
  <c r="D60" i="14"/>
  <c r="E60" i="14"/>
  <c r="F60" i="14"/>
  <c r="G60" i="14"/>
  <c r="C61" i="14"/>
  <c r="D61" i="14"/>
  <c r="E61" i="14"/>
  <c r="F61" i="14"/>
  <c r="G61" i="14"/>
  <c r="C62" i="14"/>
  <c r="D62" i="14"/>
  <c r="E62" i="14"/>
  <c r="F62" i="14"/>
  <c r="G62" i="14"/>
  <c r="C63" i="14"/>
  <c r="D63" i="14"/>
  <c r="E63" i="14"/>
  <c r="F63" i="14"/>
  <c r="G63" i="14"/>
  <c r="C64" i="14"/>
  <c r="D64" i="14"/>
  <c r="E64" i="14"/>
  <c r="F64" i="14"/>
  <c r="G64" i="14"/>
  <c r="C65" i="14"/>
  <c r="D65" i="14"/>
  <c r="E65" i="14"/>
  <c r="F65" i="14"/>
  <c r="G65" i="14"/>
  <c r="C66" i="14"/>
  <c r="D66" i="14"/>
  <c r="E66" i="14"/>
  <c r="F66" i="14"/>
  <c r="G66" i="14"/>
  <c r="C67" i="14"/>
  <c r="D67" i="14"/>
  <c r="E67" i="14"/>
  <c r="F67" i="14"/>
  <c r="G67" i="14"/>
  <c r="C68" i="14"/>
  <c r="D68" i="14"/>
  <c r="E68" i="14"/>
  <c r="F68" i="14"/>
  <c r="G68" i="14"/>
  <c r="C69" i="14"/>
  <c r="D69" i="14"/>
  <c r="E69" i="14"/>
  <c r="F69" i="14"/>
  <c r="G69" i="14"/>
  <c r="C70" i="14"/>
  <c r="D70" i="14"/>
  <c r="E70" i="14"/>
  <c r="F70" i="14"/>
  <c r="G70" i="14"/>
  <c r="C71" i="14"/>
  <c r="D71" i="14"/>
  <c r="E71" i="14"/>
  <c r="F71" i="14"/>
  <c r="G71" i="14"/>
  <c r="C72" i="14"/>
  <c r="D72" i="14"/>
  <c r="E72" i="14"/>
  <c r="F72" i="14"/>
  <c r="G72" i="14"/>
  <c r="C73" i="14"/>
  <c r="D73" i="14"/>
  <c r="E73" i="14"/>
  <c r="F73" i="14"/>
  <c r="G73" i="14"/>
  <c r="C74" i="14"/>
  <c r="D74" i="14"/>
  <c r="E74" i="14"/>
  <c r="F74" i="14"/>
  <c r="G74" i="14"/>
  <c r="C75" i="14"/>
  <c r="D75" i="14"/>
  <c r="E75" i="14"/>
  <c r="F75" i="14"/>
  <c r="G75" i="14"/>
  <c r="C76" i="14"/>
  <c r="D76" i="14"/>
  <c r="E76" i="14"/>
  <c r="F76" i="14"/>
  <c r="G76" i="14"/>
  <c r="C77" i="14"/>
  <c r="D77" i="14"/>
  <c r="E77" i="14"/>
  <c r="F77" i="14"/>
  <c r="G77" i="14"/>
  <c r="C78" i="14"/>
  <c r="D78" i="14"/>
  <c r="E78" i="14"/>
  <c r="F78" i="14"/>
  <c r="G78" i="14"/>
  <c r="C79" i="14"/>
  <c r="D79" i="14"/>
  <c r="E79" i="14"/>
  <c r="F79" i="14"/>
  <c r="G79" i="14"/>
  <c r="C80" i="14"/>
  <c r="D80" i="14"/>
  <c r="E80" i="14"/>
  <c r="F80" i="14"/>
  <c r="G80" i="14"/>
  <c r="C81" i="14"/>
  <c r="D81" i="14"/>
  <c r="E81" i="14"/>
  <c r="F81" i="14"/>
  <c r="G81" i="14"/>
  <c r="C82" i="14"/>
  <c r="D82" i="14"/>
  <c r="E82" i="14"/>
  <c r="F82" i="14"/>
  <c r="G82" i="14"/>
  <c r="C83" i="14"/>
  <c r="D83" i="14"/>
  <c r="E83" i="14"/>
  <c r="F83" i="14"/>
  <c r="G83" i="14"/>
  <c r="C84" i="14"/>
  <c r="D84" i="14"/>
  <c r="E84" i="14"/>
  <c r="F84" i="14"/>
  <c r="G84" i="14"/>
  <c r="C85" i="14"/>
  <c r="D85" i="14"/>
  <c r="E85" i="14"/>
  <c r="F85" i="14"/>
  <c r="G85" i="14"/>
  <c r="C86" i="14"/>
  <c r="D86" i="14"/>
  <c r="E86" i="14"/>
  <c r="F86" i="14"/>
  <c r="G86" i="14"/>
  <c r="C87" i="14"/>
  <c r="D87" i="14"/>
  <c r="E87" i="14"/>
  <c r="F87" i="14"/>
  <c r="G87" i="14"/>
  <c r="C88" i="14"/>
  <c r="D88" i="14"/>
  <c r="E88" i="14"/>
  <c r="F88" i="14"/>
  <c r="G88" i="14"/>
  <c r="C89" i="14"/>
  <c r="D89" i="14"/>
  <c r="E89" i="14"/>
  <c r="F89" i="14"/>
  <c r="G89" i="14"/>
  <c r="C90" i="14"/>
  <c r="D90" i="14"/>
  <c r="E90" i="14"/>
  <c r="F90" i="14"/>
  <c r="G90" i="14"/>
  <c r="C91" i="14"/>
  <c r="D91" i="14"/>
  <c r="E91" i="14"/>
  <c r="F91" i="14"/>
  <c r="G91" i="14"/>
  <c r="C92" i="14"/>
  <c r="D92" i="14"/>
  <c r="E92" i="14"/>
  <c r="F92" i="14"/>
  <c r="G92" i="14"/>
  <c r="C93" i="14"/>
  <c r="D93" i="14"/>
  <c r="E93" i="14"/>
  <c r="F93" i="14"/>
  <c r="G93" i="14"/>
  <c r="C94" i="14"/>
  <c r="D94" i="14"/>
  <c r="E94" i="14"/>
  <c r="F94" i="14"/>
  <c r="G94" i="14"/>
  <c r="C95" i="14"/>
  <c r="D95" i="14"/>
  <c r="E95" i="14"/>
  <c r="F95" i="14"/>
  <c r="G95" i="14"/>
  <c r="C96" i="14"/>
  <c r="D96" i="14"/>
  <c r="E96" i="14"/>
  <c r="F96" i="14"/>
  <c r="G96" i="14"/>
  <c r="C97" i="14"/>
  <c r="D97" i="14"/>
  <c r="E97" i="14"/>
  <c r="F97" i="14"/>
  <c r="G97" i="14"/>
  <c r="C98" i="14"/>
  <c r="D98" i="14"/>
  <c r="E98" i="14"/>
  <c r="F98" i="14"/>
  <c r="G98" i="14"/>
  <c r="C99" i="14"/>
  <c r="D99" i="14"/>
  <c r="E99" i="14"/>
  <c r="F99" i="14"/>
  <c r="G99" i="14"/>
  <c r="C100" i="14"/>
  <c r="D100" i="14"/>
  <c r="E100" i="14"/>
  <c r="F100" i="14"/>
  <c r="G100" i="14"/>
  <c r="C101" i="14"/>
  <c r="D101" i="14"/>
  <c r="E101" i="14"/>
  <c r="F101" i="14"/>
  <c r="G101" i="14"/>
  <c r="C102" i="14"/>
  <c r="D102" i="14"/>
  <c r="E102" i="14"/>
  <c r="F102" i="14"/>
  <c r="G102" i="14"/>
  <c r="C103" i="14"/>
  <c r="D103" i="14"/>
  <c r="E103" i="14"/>
  <c r="F103" i="14"/>
  <c r="G103" i="14"/>
  <c r="C104" i="14"/>
  <c r="D104" i="14"/>
  <c r="E104" i="14"/>
  <c r="F104" i="14"/>
  <c r="G104" i="14"/>
  <c r="C105" i="14"/>
  <c r="D105" i="14"/>
  <c r="E105" i="14"/>
  <c r="F105" i="14"/>
  <c r="G105" i="14"/>
  <c r="C106" i="14"/>
  <c r="D106" i="14"/>
  <c r="E106" i="14"/>
  <c r="F106" i="14"/>
  <c r="G106" i="14"/>
  <c r="C107" i="14"/>
  <c r="D107" i="14"/>
  <c r="E107" i="14"/>
  <c r="F107" i="14"/>
  <c r="G107" i="14"/>
  <c r="C108" i="14"/>
  <c r="D108" i="14"/>
  <c r="E108" i="14"/>
  <c r="F108" i="14"/>
  <c r="G108" i="14"/>
  <c r="C109" i="14"/>
  <c r="D109" i="14"/>
  <c r="E109" i="14"/>
  <c r="F109" i="14"/>
  <c r="G109" i="14"/>
  <c r="C110" i="14"/>
  <c r="D110" i="14"/>
  <c r="E110" i="14"/>
  <c r="F110" i="14"/>
  <c r="G110" i="14"/>
  <c r="C111" i="14"/>
  <c r="D111" i="14"/>
  <c r="E111" i="14"/>
  <c r="F111" i="14"/>
  <c r="G111" i="14"/>
  <c r="C112" i="14"/>
  <c r="D112" i="14"/>
  <c r="E112" i="14"/>
  <c r="F112" i="14"/>
  <c r="G112" i="14"/>
  <c r="C113" i="14"/>
  <c r="D113" i="14"/>
  <c r="E113" i="14"/>
  <c r="F113" i="14"/>
  <c r="G113" i="14"/>
  <c r="C114" i="14"/>
  <c r="D114" i="14"/>
  <c r="E114" i="14"/>
  <c r="F114" i="14"/>
  <c r="G114" i="14"/>
  <c r="C115" i="14"/>
  <c r="D115" i="14"/>
  <c r="E115" i="14"/>
  <c r="F115" i="14"/>
  <c r="G115" i="14"/>
  <c r="D16" i="14"/>
  <c r="E16" i="14"/>
  <c r="F16" i="14"/>
  <c r="G16" i="14"/>
  <c r="C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P12" i="14"/>
  <c r="O12" i="14"/>
  <c r="N12" i="14"/>
  <c r="M12" i="14"/>
  <c r="L12" i="14"/>
  <c r="K12" i="14"/>
  <c r="J12" i="14"/>
  <c r="I12" i="14"/>
  <c r="D3" i="14"/>
  <c r="D2" i="14"/>
  <c r="L8" i="14" l="1"/>
  <c r="I9" i="14"/>
  <c r="N6" i="14"/>
  <c r="O9" i="14"/>
  <c r="K7" i="14"/>
  <c r="K9" i="14"/>
  <c r="P6" i="14"/>
  <c r="M7" i="14"/>
  <c r="N8" i="14"/>
  <c r="H12" i="14"/>
  <c r="J6" i="14"/>
  <c r="O7" i="14"/>
  <c r="P8" i="14"/>
  <c r="M9" i="14"/>
  <c r="L6" i="14"/>
  <c r="I7" i="14"/>
  <c r="J8" i="14"/>
  <c r="N9" i="14"/>
  <c r="I6" i="14"/>
  <c r="M6" i="14"/>
  <c r="J7" i="14"/>
  <c r="N7" i="14"/>
  <c r="K8" i="14"/>
  <c r="O8" i="14"/>
  <c r="L9" i="14"/>
  <c r="P9" i="14"/>
  <c r="K6" i="14"/>
  <c r="O6" i="14"/>
  <c r="L7" i="14"/>
  <c r="P7" i="14"/>
  <c r="I8" i="14"/>
  <c r="M8" i="14"/>
  <c r="J9" i="14"/>
  <c r="L6" i="13"/>
  <c r="G6" i="13"/>
  <c r="L47" i="13"/>
  <c r="G47" i="13"/>
  <c r="L46" i="13"/>
  <c r="G46" i="13"/>
  <c r="L45" i="13"/>
  <c r="G45" i="13"/>
  <c r="L44" i="13"/>
  <c r="G44" i="13"/>
  <c r="L43" i="13"/>
  <c r="G43" i="13"/>
  <c r="L42" i="13"/>
  <c r="G42" i="13"/>
  <c r="L41" i="13"/>
  <c r="G41" i="13"/>
  <c r="L40" i="13"/>
  <c r="G40" i="13"/>
  <c r="L39" i="13"/>
  <c r="G39" i="13"/>
  <c r="L38" i="13"/>
  <c r="G38" i="13"/>
  <c r="L37" i="13"/>
  <c r="G37" i="13"/>
  <c r="L36" i="13"/>
  <c r="G36" i="13"/>
  <c r="L35" i="13"/>
  <c r="G35" i="13"/>
  <c r="L34" i="13"/>
  <c r="G34" i="13"/>
  <c r="L33" i="13"/>
  <c r="G33" i="13"/>
  <c r="L32" i="13"/>
  <c r="G32" i="13"/>
  <c r="L31" i="13"/>
  <c r="G31" i="13"/>
  <c r="L30" i="13"/>
  <c r="G30" i="13"/>
  <c r="L29" i="13"/>
  <c r="G29" i="13"/>
  <c r="L28" i="13"/>
  <c r="G28" i="13"/>
  <c r="L27" i="13"/>
  <c r="G27" i="13"/>
  <c r="L26" i="13"/>
  <c r="G26" i="13"/>
  <c r="L25" i="13"/>
  <c r="G25" i="13"/>
  <c r="L24" i="13"/>
  <c r="G24" i="13"/>
  <c r="L23" i="13"/>
  <c r="G23" i="13"/>
  <c r="L22" i="13"/>
  <c r="G22" i="13"/>
  <c r="L21" i="13"/>
  <c r="G21" i="13"/>
  <c r="L20" i="13"/>
  <c r="G20" i="13"/>
  <c r="L19" i="13"/>
  <c r="G19" i="13"/>
  <c r="L18" i="13"/>
  <c r="G18" i="13"/>
  <c r="L17" i="13"/>
  <c r="G17" i="13"/>
  <c r="L16" i="13"/>
  <c r="G16" i="13"/>
  <c r="L15" i="13"/>
  <c r="G15" i="13"/>
  <c r="L14" i="13"/>
  <c r="G14" i="13"/>
  <c r="L13" i="13"/>
  <c r="G13" i="13"/>
  <c r="L9" i="13"/>
  <c r="K9" i="13"/>
  <c r="J9" i="13"/>
  <c r="F9" i="13"/>
  <c r="E9" i="13"/>
  <c r="B3" i="13"/>
  <c r="B2" i="13"/>
  <c r="N2" i="12"/>
  <c r="F10" i="13" l="1"/>
  <c r="M6" i="13"/>
  <c r="G9" i="13"/>
  <c r="H6" i="13" s="1"/>
  <c r="I10" i="14"/>
  <c r="P10" i="14"/>
  <c r="N10" i="14"/>
  <c r="H6" i="14"/>
  <c r="L10" i="14"/>
  <c r="H7" i="14"/>
  <c r="J10" i="14"/>
  <c r="H9" i="14"/>
  <c r="H8" i="14"/>
  <c r="O10" i="14"/>
  <c r="M10" i="14"/>
  <c r="K10" i="14"/>
  <c r="D3" i="12"/>
  <c r="D2" i="12"/>
  <c r="O115" i="12"/>
  <c r="I115" i="12" s="1"/>
  <c r="O114" i="12"/>
  <c r="I114" i="12" s="1"/>
  <c r="O113" i="12"/>
  <c r="I113" i="12" s="1"/>
  <c r="O112" i="12"/>
  <c r="I112" i="12" s="1"/>
  <c r="O111" i="12"/>
  <c r="I111" i="12" s="1"/>
  <c r="O110" i="12"/>
  <c r="I110" i="12" s="1"/>
  <c r="O109" i="12"/>
  <c r="I109" i="12" s="1"/>
  <c r="O108" i="12"/>
  <c r="I108" i="12" s="1"/>
  <c r="O107" i="12"/>
  <c r="I107" i="12" s="1"/>
  <c r="O106" i="12"/>
  <c r="I106" i="12" s="1"/>
  <c r="O105" i="12"/>
  <c r="I105" i="12" s="1"/>
  <c r="O104" i="12"/>
  <c r="I104" i="12" s="1"/>
  <c r="O103" i="12"/>
  <c r="I103" i="12" s="1"/>
  <c r="O102" i="12"/>
  <c r="I102" i="12" s="1"/>
  <c r="O101" i="12"/>
  <c r="I101" i="12" s="1"/>
  <c r="O100" i="12"/>
  <c r="I100" i="12" s="1"/>
  <c r="O99" i="12"/>
  <c r="I99" i="12" s="1"/>
  <c r="O98" i="12"/>
  <c r="I98" i="12" s="1"/>
  <c r="O97" i="12"/>
  <c r="I97" i="12" s="1"/>
  <c r="O96" i="12"/>
  <c r="I96" i="12" s="1"/>
  <c r="O95" i="12"/>
  <c r="I95" i="12" s="1"/>
  <c r="O94" i="12"/>
  <c r="I94" i="12" s="1"/>
  <c r="O93" i="12"/>
  <c r="I93" i="12" s="1"/>
  <c r="O92" i="12"/>
  <c r="I92" i="12" s="1"/>
  <c r="O91" i="12"/>
  <c r="I91" i="12" s="1"/>
  <c r="O90" i="12"/>
  <c r="I90" i="12" s="1"/>
  <c r="O89" i="12"/>
  <c r="I89" i="12" s="1"/>
  <c r="O88" i="12"/>
  <c r="I88" i="12" s="1"/>
  <c r="O87" i="12"/>
  <c r="I87" i="12" s="1"/>
  <c r="O86" i="12"/>
  <c r="I86" i="12" s="1"/>
  <c r="O85" i="12"/>
  <c r="I85" i="12" s="1"/>
  <c r="O84" i="12"/>
  <c r="I84" i="12" s="1"/>
  <c r="O83" i="12"/>
  <c r="I83" i="12" s="1"/>
  <c r="O82" i="12"/>
  <c r="I82" i="12" s="1"/>
  <c r="O81" i="12"/>
  <c r="I81" i="12" s="1"/>
  <c r="O80" i="12"/>
  <c r="I80" i="12" s="1"/>
  <c r="O79" i="12"/>
  <c r="I79" i="12" s="1"/>
  <c r="O78" i="12"/>
  <c r="I78" i="12" s="1"/>
  <c r="O77" i="12"/>
  <c r="I77" i="12" s="1"/>
  <c r="O76" i="12"/>
  <c r="I76" i="12" s="1"/>
  <c r="O75" i="12"/>
  <c r="O74" i="12"/>
  <c r="O73" i="12"/>
  <c r="I73" i="12" s="1"/>
  <c r="O72" i="12"/>
  <c r="O71" i="12"/>
  <c r="I71" i="12" s="1"/>
  <c r="O70" i="12"/>
  <c r="I70" i="12" s="1"/>
  <c r="O69" i="12"/>
  <c r="I69" i="12" s="1"/>
  <c r="O68" i="12"/>
  <c r="I68" i="12" s="1"/>
  <c r="O67" i="12"/>
  <c r="I67" i="12" s="1"/>
  <c r="O66" i="12"/>
  <c r="I66" i="12" s="1"/>
  <c r="O65" i="12"/>
  <c r="I65" i="12" s="1"/>
  <c r="O64" i="12"/>
  <c r="I64" i="12" s="1"/>
  <c r="O63" i="12"/>
  <c r="O62" i="12"/>
  <c r="O61" i="12"/>
  <c r="O60" i="12"/>
  <c r="I60" i="12" s="1"/>
  <c r="O59" i="12"/>
  <c r="I59" i="12" s="1"/>
  <c r="O58" i="12"/>
  <c r="I58" i="12" s="1"/>
  <c r="O57" i="12"/>
  <c r="I57" i="12" s="1"/>
  <c r="O56" i="12"/>
  <c r="I56" i="12" s="1"/>
  <c r="O55" i="12"/>
  <c r="I55" i="12" s="1"/>
  <c r="O54" i="12"/>
  <c r="I54" i="12" s="1"/>
  <c r="O53" i="12"/>
  <c r="I53" i="12" s="1"/>
  <c r="O52" i="12"/>
  <c r="I52" i="12" s="1"/>
  <c r="O51" i="12"/>
  <c r="I51" i="12" s="1"/>
  <c r="O50" i="12"/>
  <c r="I50" i="12" s="1"/>
  <c r="O49" i="12"/>
  <c r="I49" i="12" s="1"/>
  <c r="O48" i="12"/>
  <c r="I48" i="12" s="1"/>
  <c r="O47" i="12"/>
  <c r="I47" i="12" s="1"/>
  <c r="O46" i="12"/>
  <c r="I46" i="12" s="1"/>
  <c r="O45" i="12"/>
  <c r="I45" i="12" s="1"/>
  <c r="O44" i="12"/>
  <c r="O43" i="12"/>
  <c r="I43" i="12" s="1"/>
  <c r="O42" i="12"/>
  <c r="O41" i="12"/>
  <c r="I41" i="12" s="1"/>
  <c r="O40" i="12"/>
  <c r="I40" i="12" s="1"/>
  <c r="O39" i="12"/>
  <c r="I39" i="12" s="1"/>
  <c r="O38" i="12"/>
  <c r="I38" i="12" s="1"/>
  <c r="O37" i="12"/>
  <c r="I37" i="12" s="1"/>
  <c r="O36" i="12"/>
  <c r="I36" i="12" s="1"/>
  <c r="O35" i="12"/>
  <c r="O34" i="12"/>
  <c r="I34" i="12" s="1"/>
  <c r="O33" i="12"/>
  <c r="I33" i="12" s="1"/>
  <c r="O32" i="12"/>
  <c r="I32" i="12" s="1"/>
  <c r="O31" i="12"/>
  <c r="I31" i="12" s="1"/>
  <c r="O30" i="12"/>
  <c r="I30" i="12" s="1"/>
  <c r="O29" i="12"/>
  <c r="O28" i="12"/>
  <c r="I28" i="12" s="1"/>
  <c r="O27" i="12"/>
  <c r="I27" i="12" s="1"/>
  <c r="O26" i="12"/>
  <c r="I26" i="12" s="1"/>
  <c r="O25" i="12"/>
  <c r="O24" i="12"/>
  <c r="O23" i="12"/>
  <c r="O22" i="12"/>
  <c r="O21" i="12"/>
  <c r="I21" i="12" s="1"/>
  <c r="O20" i="12"/>
  <c r="I20" i="12" s="1"/>
  <c r="O19" i="12"/>
  <c r="I19" i="12" s="1"/>
  <c r="O18" i="12"/>
  <c r="O17" i="12"/>
  <c r="I17" i="12" s="1"/>
  <c r="O16" i="12"/>
  <c r="W12" i="12"/>
  <c r="V12" i="12"/>
  <c r="U12" i="12"/>
  <c r="T12" i="12"/>
  <c r="S12" i="12"/>
  <c r="R12" i="12"/>
  <c r="Q12" i="12"/>
  <c r="P12" i="12"/>
  <c r="M12" i="12"/>
  <c r="K12" i="12"/>
  <c r="P9" i="12"/>
  <c r="C42" i="28" s="1"/>
  <c r="M9" i="12"/>
  <c r="K9" i="12"/>
  <c r="P8" i="12"/>
  <c r="C41" i="28" s="1"/>
  <c r="B41" i="28" s="1"/>
  <c r="M8" i="12"/>
  <c r="K8" i="12"/>
  <c r="W7" i="12"/>
  <c r="J40" i="28" s="1"/>
  <c r="J44" i="28" s="1"/>
  <c r="V7" i="12"/>
  <c r="I40" i="28" s="1"/>
  <c r="I44" i="28" s="1"/>
  <c r="U7" i="12"/>
  <c r="H40" i="28" s="1"/>
  <c r="H44" i="28" s="1"/>
  <c r="T7" i="12"/>
  <c r="G40" i="28" s="1"/>
  <c r="G44" i="28" s="1"/>
  <c r="S7" i="12"/>
  <c r="F40" i="28" s="1"/>
  <c r="F44" i="28" s="1"/>
  <c r="R7" i="12"/>
  <c r="E40" i="28" s="1"/>
  <c r="E44" i="28" s="1"/>
  <c r="Q7" i="12"/>
  <c r="D40" i="28" s="1"/>
  <c r="D44" i="28" s="1"/>
  <c r="P7" i="12"/>
  <c r="C40" i="28" s="1"/>
  <c r="M7" i="12"/>
  <c r="K7" i="12"/>
  <c r="W6" i="12"/>
  <c r="J39" i="28" s="1"/>
  <c r="J43" i="28" s="1"/>
  <c r="V6" i="12"/>
  <c r="I39" i="28" s="1"/>
  <c r="I43" i="28" s="1"/>
  <c r="U6" i="12"/>
  <c r="H39" i="28" s="1"/>
  <c r="H43" i="28" s="1"/>
  <c r="T6" i="12"/>
  <c r="G39" i="28" s="1"/>
  <c r="G43" i="28" s="1"/>
  <c r="S6" i="12"/>
  <c r="F39" i="28" s="1"/>
  <c r="F43" i="28" s="1"/>
  <c r="R6" i="12"/>
  <c r="E39" i="28" s="1"/>
  <c r="E43" i="28" s="1"/>
  <c r="Q6" i="12"/>
  <c r="D39" i="28" s="1"/>
  <c r="D43" i="28" s="1"/>
  <c r="P6" i="12"/>
  <c r="C39" i="28" s="1"/>
  <c r="C43" i="28" s="1"/>
  <c r="M6" i="12"/>
  <c r="K6" i="12"/>
  <c r="D45" i="28" l="1"/>
  <c r="C44" i="28"/>
  <c r="C45" i="28" s="1"/>
  <c r="G45" i="28"/>
  <c r="I45" i="28"/>
  <c r="F45" i="28"/>
  <c r="J45" i="28"/>
  <c r="H45" i="28"/>
  <c r="E45" i="28"/>
  <c r="I18" i="12"/>
  <c r="I42" i="12"/>
  <c r="I24" i="12"/>
  <c r="I44" i="12"/>
  <c r="I72" i="12"/>
  <c r="I22" i="12"/>
  <c r="I62" i="12"/>
  <c r="I74" i="12"/>
  <c r="I23" i="12"/>
  <c r="I35" i="12"/>
  <c r="I63" i="12"/>
  <c r="I75" i="12"/>
  <c r="I25" i="12"/>
  <c r="I29" i="12"/>
  <c r="I61" i="12"/>
  <c r="B43" i="28"/>
  <c r="B39" i="28"/>
  <c r="B40" i="28"/>
  <c r="B42" i="28"/>
  <c r="I16" i="12"/>
  <c r="D17" i="16"/>
  <c r="D19" i="16" s="1"/>
  <c r="N86" i="12"/>
  <c r="J86" i="12"/>
  <c r="N90" i="12"/>
  <c r="J90" i="12"/>
  <c r="N94" i="12"/>
  <c r="J94" i="12"/>
  <c r="N98" i="12"/>
  <c r="J98" i="12"/>
  <c r="N102" i="12"/>
  <c r="J102" i="12"/>
  <c r="N106" i="12"/>
  <c r="J106" i="12"/>
  <c r="N110" i="12"/>
  <c r="J110" i="12"/>
  <c r="N114" i="12"/>
  <c r="J114" i="12"/>
  <c r="N87" i="12"/>
  <c r="J87" i="12"/>
  <c r="N91" i="12"/>
  <c r="J91" i="12"/>
  <c r="N95" i="12"/>
  <c r="J95" i="12"/>
  <c r="N99" i="12"/>
  <c r="J99" i="12"/>
  <c r="N103" i="12"/>
  <c r="J103" i="12"/>
  <c r="N107" i="12"/>
  <c r="J107" i="12"/>
  <c r="N111" i="12"/>
  <c r="J111" i="12"/>
  <c r="N115" i="12"/>
  <c r="J115" i="12"/>
  <c r="N88" i="12"/>
  <c r="J88" i="12"/>
  <c r="N92" i="12"/>
  <c r="J92" i="12"/>
  <c r="N96" i="12"/>
  <c r="J96" i="12"/>
  <c r="N100" i="12"/>
  <c r="J100" i="12"/>
  <c r="N104" i="12"/>
  <c r="J104" i="12"/>
  <c r="N108" i="12"/>
  <c r="J108" i="12"/>
  <c r="N112" i="12"/>
  <c r="J112" i="12"/>
  <c r="N85" i="12"/>
  <c r="J85" i="12"/>
  <c r="N89" i="12"/>
  <c r="J89" i="12"/>
  <c r="N93" i="12"/>
  <c r="J93" i="12"/>
  <c r="N97" i="12"/>
  <c r="J97" i="12"/>
  <c r="N101" i="12"/>
  <c r="J101" i="12"/>
  <c r="N105" i="12"/>
  <c r="J105" i="12"/>
  <c r="N109" i="12"/>
  <c r="J109" i="12"/>
  <c r="N113" i="12"/>
  <c r="J113" i="12"/>
  <c r="N24" i="12"/>
  <c r="J24" i="12"/>
  <c r="N28" i="12"/>
  <c r="J28" i="12"/>
  <c r="N32" i="12"/>
  <c r="J32" i="12"/>
  <c r="N36" i="12"/>
  <c r="J36" i="12"/>
  <c r="N40" i="12"/>
  <c r="J40" i="12"/>
  <c r="N44" i="12"/>
  <c r="J44" i="12"/>
  <c r="N48" i="12"/>
  <c r="J48" i="12"/>
  <c r="N52" i="12"/>
  <c r="J52" i="12"/>
  <c r="N56" i="12"/>
  <c r="J56" i="12"/>
  <c r="N60" i="12"/>
  <c r="J60" i="12"/>
  <c r="N64" i="12"/>
  <c r="J64" i="12"/>
  <c r="N68" i="12"/>
  <c r="J68" i="12"/>
  <c r="N72" i="12"/>
  <c r="J72" i="12"/>
  <c r="N76" i="12"/>
  <c r="J76" i="12"/>
  <c r="N80" i="12"/>
  <c r="J80" i="12"/>
  <c r="N84" i="12"/>
  <c r="J84" i="12"/>
  <c r="N26" i="12"/>
  <c r="J26" i="12"/>
  <c r="N30" i="12"/>
  <c r="J30" i="12"/>
  <c r="N34" i="12"/>
  <c r="J34" i="12"/>
  <c r="N38" i="12"/>
  <c r="J38" i="12"/>
  <c r="N42" i="12"/>
  <c r="J42" i="12"/>
  <c r="N46" i="12"/>
  <c r="J46" i="12"/>
  <c r="N50" i="12"/>
  <c r="J50" i="12"/>
  <c r="N54" i="12"/>
  <c r="J54" i="12"/>
  <c r="N58" i="12"/>
  <c r="J58" i="12"/>
  <c r="N62" i="12"/>
  <c r="J62" i="12"/>
  <c r="N66" i="12"/>
  <c r="J66" i="12"/>
  <c r="N70" i="12"/>
  <c r="J70" i="12"/>
  <c r="N74" i="12"/>
  <c r="C35" i="27" s="1"/>
  <c r="J74" i="12"/>
  <c r="N78" i="12"/>
  <c r="J78" i="12"/>
  <c r="N82" i="12"/>
  <c r="J82" i="12"/>
  <c r="N27" i="12"/>
  <c r="J27" i="12"/>
  <c r="N31" i="12"/>
  <c r="J31" i="12"/>
  <c r="N35" i="12"/>
  <c r="J35" i="12"/>
  <c r="N39" i="12"/>
  <c r="J39" i="12"/>
  <c r="N43" i="12"/>
  <c r="J43" i="12"/>
  <c r="N47" i="12"/>
  <c r="J47" i="12"/>
  <c r="N51" i="12"/>
  <c r="J51" i="12"/>
  <c r="N55" i="12"/>
  <c r="J55" i="12"/>
  <c r="N59" i="12"/>
  <c r="J59" i="12"/>
  <c r="N63" i="12"/>
  <c r="J63" i="12"/>
  <c r="N67" i="12"/>
  <c r="J67" i="12"/>
  <c r="N71" i="12"/>
  <c r="J71" i="12"/>
  <c r="N75" i="12"/>
  <c r="J75" i="12"/>
  <c r="N79" i="12"/>
  <c r="J79" i="12"/>
  <c r="N83" i="12"/>
  <c r="J83" i="12"/>
  <c r="N25" i="12"/>
  <c r="J25" i="12"/>
  <c r="N29" i="12"/>
  <c r="J29" i="12"/>
  <c r="N33" i="12"/>
  <c r="J33" i="12"/>
  <c r="N37" i="12"/>
  <c r="J37" i="12"/>
  <c r="N41" i="12"/>
  <c r="J41" i="12"/>
  <c r="N45" i="12"/>
  <c r="J45" i="12"/>
  <c r="N49" i="12"/>
  <c r="J49" i="12"/>
  <c r="N53" i="12"/>
  <c r="J53" i="12"/>
  <c r="N57" i="12"/>
  <c r="J57" i="12"/>
  <c r="N61" i="12"/>
  <c r="J61" i="12"/>
  <c r="N65" i="12"/>
  <c r="J65" i="12"/>
  <c r="N69" i="12"/>
  <c r="J69" i="12"/>
  <c r="N73" i="12"/>
  <c r="J73" i="12"/>
  <c r="N77" i="12"/>
  <c r="J77" i="12"/>
  <c r="N81" i="12"/>
  <c r="N9" i="12" s="1"/>
  <c r="J81" i="12"/>
  <c r="N23" i="12"/>
  <c r="J23" i="12"/>
  <c r="N18" i="12"/>
  <c r="J18" i="12"/>
  <c r="N22" i="12"/>
  <c r="J22" i="12"/>
  <c r="N19" i="12"/>
  <c r="J19" i="12"/>
  <c r="N16" i="12"/>
  <c r="J16" i="12"/>
  <c r="N20" i="12"/>
  <c r="J20" i="12"/>
  <c r="N17" i="12"/>
  <c r="J17" i="12"/>
  <c r="N21" i="12"/>
  <c r="J21" i="12"/>
  <c r="H10" i="14"/>
  <c r="D18" i="16" s="1"/>
  <c r="D20" i="16" s="1"/>
  <c r="P10" i="12"/>
  <c r="O9" i="12"/>
  <c r="T10" i="12"/>
  <c r="U10" i="12"/>
  <c r="V10" i="12"/>
  <c r="Q10" i="12"/>
  <c r="O8" i="12"/>
  <c r="O12" i="12"/>
  <c r="R10" i="12"/>
  <c r="W10" i="12"/>
  <c r="O7" i="12"/>
  <c r="K10" i="12"/>
  <c r="D16" i="16" s="1"/>
  <c r="M10" i="12"/>
  <c r="O6" i="12"/>
  <c r="S10" i="12"/>
  <c r="B45" i="28" l="1"/>
  <c r="K3" i="12"/>
  <c r="J6" i="3"/>
  <c r="J6" i="25"/>
  <c r="D6" i="25"/>
  <c r="D6" i="3"/>
  <c r="I6" i="25"/>
  <c r="I6" i="3"/>
  <c r="G6" i="25"/>
  <c r="G6" i="3"/>
  <c r="H6" i="25"/>
  <c r="H6" i="3"/>
  <c r="K6" i="25"/>
  <c r="K6" i="3"/>
  <c r="E6" i="25"/>
  <c r="E6" i="3"/>
  <c r="F6" i="25"/>
  <c r="F6" i="3"/>
  <c r="F11" i="27"/>
  <c r="F10" i="27"/>
  <c r="C22" i="27"/>
  <c r="C46" i="27"/>
  <c r="C29" i="27"/>
  <c r="C33" i="27"/>
  <c r="C19" i="27"/>
  <c r="C54" i="27"/>
  <c r="C59" i="27"/>
  <c r="C21" i="27"/>
  <c r="B44" i="28"/>
  <c r="C42" i="27"/>
  <c r="C47" i="27"/>
  <c r="C17" i="27"/>
  <c r="C43" i="27"/>
  <c r="C56" i="27"/>
  <c r="C34" i="27"/>
  <c r="C55" i="27"/>
  <c r="K5" i="27"/>
  <c r="F5" i="27"/>
  <c r="D5" i="27"/>
  <c r="I5" i="27"/>
  <c r="G5" i="27"/>
  <c r="H5" i="27"/>
  <c r="J5" i="27"/>
  <c r="E5" i="27"/>
  <c r="N8" i="12"/>
  <c r="N7" i="12"/>
  <c r="N12" i="12"/>
  <c r="N6" i="12"/>
  <c r="O10" i="12"/>
  <c r="O2" i="12" s="1"/>
  <c r="C11" i="2"/>
  <c r="C12" i="2"/>
  <c r="C13" i="2"/>
  <c r="C10" i="2"/>
  <c r="C6" i="25" l="1"/>
  <c r="C6" i="3"/>
  <c r="F12" i="27"/>
  <c r="E11" i="27"/>
  <c r="C11" i="27" s="1"/>
  <c r="E10" i="27"/>
  <c r="C5" i="27"/>
  <c r="N10" i="12"/>
  <c r="K9" i="11"/>
  <c r="J9" i="11"/>
  <c r="E12" i="27" l="1"/>
  <c r="C12" i="27" s="1"/>
  <c r="B5" i="27" s="1"/>
  <c r="C10" i="27"/>
  <c r="L4" i="11" l="1"/>
  <c r="L6" i="11" s="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13" i="11"/>
  <c r="G4" i="11"/>
  <c r="G6" i="11" s="1"/>
  <c r="E9" i="11"/>
  <c r="F9" i="11"/>
  <c r="F10" i="11" l="1"/>
  <c r="L9" i="11"/>
  <c r="M6" i="11" s="1"/>
  <c r="B3" i="11"/>
  <c r="B2" i="11"/>
  <c r="G9" i="11" l="1"/>
  <c r="H6" i="11" s="1"/>
  <c r="M18" i="7" l="1"/>
  <c r="I9" i="28" s="1"/>
  <c r="A10" i="7"/>
  <c r="A11" i="7"/>
  <c r="A9" i="7"/>
  <c r="A8" i="7"/>
  <c r="H23" i="7"/>
  <c r="I23" i="7"/>
  <c r="J23" i="7"/>
  <c r="K23" i="7"/>
  <c r="L23" i="7"/>
  <c r="M23" i="7"/>
  <c r="N23" i="7"/>
  <c r="G23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56" i="7" s="1"/>
  <c r="F34" i="7"/>
  <c r="F55" i="7" s="1"/>
  <c r="F33" i="7"/>
  <c r="F54" i="7" s="1"/>
  <c r="F32" i="7"/>
  <c r="F53" i="7" s="1"/>
  <c r="D10" i="7" s="1"/>
  <c r="F27" i="7"/>
  <c r="F26" i="7"/>
  <c r="N19" i="7"/>
  <c r="J10" i="28" s="1"/>
  <c r="M19" i="7"/>
  <c r="I10" i="28" s="1"/>
  <c r="L19" i="7"/>
  <c r="H10" i="28" s="1"/>
  <c r="K19" i="7"/>
  <c r="G10" i="28" s="1"/>
  <c r="J19" i="7"/>
  <c r="F10" i="28" s="1"/>
  <c r="F58" i="28" s="1"/>
  <c r="I19" i="7"/>
  <c r="E10" i="28" s="1"/>
  <c r="E58" i="28" s="1"/>
  <c r="H19" i="7"/>
  <c r="D10" i="28" s="1"/>
  <c r="D58" i="28" s="1"/>
  <c r="G19" i="7"/>
  <c r="C10" i="28" s="1"/>
  <c r="C58" i="28" s="1"/>
  <c r="N18" i="7"/>
  <c r="J9" i="28" s="1"/>
  <c r="L18" i="7"/>
  <c r="H9" i="28" s="1"/>
  <c r="K18" i="7"/>
  <c r="G9" i="28" s="1"/>
  <c r="J18" i="7"/>
  <c r="F9" i="28" s="1"/>
  <c r="F57" i="28" s="1"/>
  <c r="I18" i="7"/>
  <c r="E9" i="28" s="1"/>
  <c r="E57" i="28" s="1"/>
  <c r="H18" i="7"/>
  <c r="D9" i="28" s="1"/>
  <c r="D57" i="28" s="1"/>
  <c r="G18" i="7"/>
  <c r="C9" i="28" s="1"/>
  <c r="C57" i="28" s="1"/>
  <c r="N5" i="7"/>
  <c r="N17" i="7" s="1"/>
  <c r="J12" i="28" s="1"/>
  <c r="J60" i="28" s="1"/>
  <c r="M5" i="7"/>
  <c r="M17" i="7" s="1"/>
  <c r="I12" i="28" s="1"/>
  <c r="I60" i="28" s="1"/>
  <c r="L5" i="7"/>
  <c r="L17" i="7" s="1"/>
  <c r="H12" i="28" s="1"/>
  <c r="H60" i="28" s="1"/>
  <c r="K5" i="7"/>
  <c r="K17" i="7" s="1"/>
  <c r="G12" i="28" s="1"/>
  <c r="G60" i="28" s="1"/>
  <c r="J5" i="7"/>
  <c r="I5" i="7"/>
  <c r="I17" i="7" s="1"/>
  <c r="E12" i="28" s="1"/>
  <c r="E60" i="28" s="1"/>
  <c r="H5" i="7"/>
  <c r="H17" i="7" s="1"/>
  <c r="D12" i="28" s="1"/>
  <c r="D60" i="28" s="1"/>
  <c r="G5" i="7"/>
  <c r="G17" i="7" s="1"/>
  <c r="C12" i="28" s="1"/>
  <c r="C60" i="28" s="1"/>
  <c r="N4" i="7"/>
  <c r="N16" i="7" s="1"/>
  <c r="J11" i="28" s="1"/>
  <c r="J59" i="28" s="1"/>
  <c r="M4" i="7"/>
  <c r="M16" i="7" s="1"/>
  <c r="I11" i="28" s="1"/>
  <c r="I59" i="28" s="1"/>
  <c r="L4" i="7"/>
  <c r="L16" i="7" s="1"/>
  <c r="H11" i="28" s="1"/>
  <c r="H59" i="28" s="1"/>
  <c r="K4" i="7"/>
  <c r="K16" i="7" s="1"/>
  <c r="G11" i="28" s="1"/>
  <c r="G59" i="28" s="1"/>
  <c r="J4" i="7"/>
  <c r="J16" i="7" s="1"/>
  <c r="F11" i="28" s="1"/>
  <c r="F59" i="28" s="1"/>
  <c r="I4" i="7"/>
  <c r="I16" i="7" s="1"/>
  <c r="E11" i="28" s="1"/>
  <c r="E59" i="28" s="1"/>
  <c r="H4" i="7"/>
  <c r="H16" i="7" s="1"/>
  <c r="D11" i="28" s="1"/>
  <c r="D59" i="28" s="1"/>
  <c r="G4" i="7"/>
  <c r="C3" i="7"/>
  <c r="C2" i="7"/>
  <c r="D14" i="28" l="1"/>
  <c r="D62" i="28" s="1"/>
  <c r="H14" i="28"/>
  <c r="D9" i="7"/>
  <c r="D12" i="7" s="1"/>
  <c r="J13" i="28"/>
  <c r="J14" i="28"/>
  <c r="E14" i="28"/>
  <c r="E62" i="28" s="1"/>
  <c r="I14" i="28"/>
  <c r="D13" i="28"/>
  <c r="D61" i="28" s="1"/>
  <c r="E13" i="28"/>
  <c r="E61" i="28" s="1"/>
  <c r="B9" i="28"/>
  <c r="G13" i="28"/>
  <c r="H13" i="28"/>
  <c r="F13" i="28"/>
  <c r="F61" i="28" s="1"/>
  <c r="B10" i="28"/>
  <c r="C14" i="28"/>
  <c r="C62" i="28" s="1"/>
  <c r="G14" i="28"/>
  <c r="I13" i="28"/>
  <c r="D13" i="7"/>
  <c r="D11" i="7"/>
  <c r="H20" i="7"/>
  <c r="E5" i="3" s="1"/>
  <c r="L20" i="7"/>
  <c r="I5" i="3" s="1"/>
  <c r="F23" i="7"/>
  <c r="F4" i="7"/>
  <c r="F5" i="7"/>
  <c r="F19" i="7"/>
  <c r="N20" i="7"/>
  <c r="K5" i="3" s="1"/>
  <c r="F18" i="7"/>
  <c r="K20" i="7"/>
  <c r="H5" i="3" s="1"/>
  <c r="I20" i="7"/>
  <c r="F5" i="3" s="1"/>
  <c r="M20" i="7"/>
  <c r="J5" i="3" s="1"/>
  <c r="J17" i="7"/>
  <c r="G16" i="7"/>
  <c r="C11" i="28" s="1"/>
  <c r="E63" i="28" l="1"/>
  <c r="B11" i="28"/>
  <c r="C59" i="28"/>
  <c r="B59" i="28" s="1"/>
  <c r="H15" i="28"/>
  <c r="H16" i="28" s="1"/>
  <c r="D63" i="28"/>
  <c r="D15" i="28"/>
  <c r="D16" i="28" s="1"/>
  <c r="J15" i="28"/>
  <c r="I15" i="28"/>
  <c r="C13" i="28"/>
  <c r="G15" i="28"/>
  <c r="E15" i="28"/>
  <c r="J20" i="7"/>
  <c r="G5" i="3" s="1"/>
  <c r="F12" i="28"/>
  <c r="F60" i="28" s="1"/>
  <c r="B60" i="28" s="1"/>
  <c r="D8" i="7"/>
  <c r="F16" i="7"/>
  <c r="G20" i="7"/>
  <c r="D5" i="3" s="1"/>
  <c r="F17" i="7"/>
  <c r="H17" i="28" l="1"/>
  <c r="C15" i="28"/>
  <c r="C16" i="28" s="1"/>
  <c r="C61" i="28"/>
  <c r="C63" i="28" s="1"/>
  <c r="C5" i="3"/>
  <c r="D17" i="28"/>
  <c r="G16" i="28"/>
  <c r="G17" i="28"/>
  <c r="I17" i="28"/>
  <c r="I16" i="28"/>
  <c r="E16" i="28"/>
  <c r="E17" i="28"/>
  <c r="J17" i="28"/>
  <c r="J16" i="28"/>
  <c r="B13" i="28"/>
  <c r="B12" i="28"/>
  <c r="F14" i="28"/>
  <c r="F62" i="28" s="1"/>
  <c r="F63" i="28" s="1"/>
  <c r="F20" i="7"/>
  <c r="M3" i="12" s="1"/>
  <c r="C17" i="28" l="1"/>
  <c r="F15" i="28"/>
  <c r="B14" i="28"/>
  <c r="C6" i="6"/>
  <c r="C4" i="6"/>
  <c r="H33" i="6"/>
  <c r="H31" i="6"/>
  <c r="H29" i="6"/>
  <c r="H28" i="6"/>
  <c r="H27" i="6"/>
  <c r="H26" i="6"/>
  <c r="H25" i="6"/>
  <c r="H24" i="6"/>
  <c r="H23" i="6"/>
  <c r="H22" i="6"/>
  <c r="H21" i="6"/>
  <c r="H20" i="6"/>
  <c r="G30" i="6"/>
  <c r="G32" i="6" s="1"/>
  <c r="F30" i="6"/>
  <c r="F32" i="6" s="1"/>
  <c r="E30" i="6"/>
  <c r="E32" i="6" s="1"/>
  <c r="D30" i="6"/>
  <c r="H18" i="6"/>
  <c r="H17" i="6"/>
  <c r="H16" i="6"/>
  <c r="H15" i="6"/>
  <c r="H14" i="6"/>
  <c r="H13" i="6"/>
  <c r="H12" i="6"/>
  <c r="H11" i="6"/>
  <c r="F16" i="28" l="1"/>
  <c r="F17" i="28"/>
  <c r="B15" i="28"/>
  <c r="H19" i="6"/>
  <c r="H30" i="6" s="1"/>
  <c r="B16" i="28" l="1"/>
  <c r="B17" i="28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15" i="3" l="1"/>
  <c r="C2" i="3"/>
  <c r="C16" i="3" l="1"/>
  <c r="K2" i="7" l="1"/>
  <c r="K6" i="7" s="1"/>
  <c r="K8" i="7" s="1"/>
  <c r="K6" i="23"/>
  <c r="K3" i="7"/>
  <c r="K9" i="7" s="1"/>
  <c r="K11" i="7" s="1"/>
  <c r="K9" i="23"/>
  <c r="N2" i="7"/>
  <c r="N6" i="7" s="1"/>
  <c r="N7" i="7" s="1"/>
  <c r="N6" i="23"/>
  <c r="N3" i="7"/>
  <c r="N9" i="7" s="1"/>
  <c r="N10" i="7" s="1"/>
  <c r="N9" i="23"/>
  <c r="J3" i="7"/>
  <c r="J9" i="7" s="1"/>
  <c r="J11" i="7" s="1"/>
  <c r="J10" i="7" s="1"/>
  <c r="J9" i="23"/>
  <c r="J11" i="23" s="1"/>
  <c r="J10" i="23" s="1"/>
  <c r="I2" i="7"/>
  <c r="I6" i="7" s="1"/>
  <c r="I8" i="7" s="1"/>
  <c r="I7" i="7" s="1"/>
  <c r="I6" i="23"/>
  <c r="M2" i="7"/>
  <c r="M6" i="7" s="1"/>
  <c r="M8" i="7" s="1"/>
  <c r="M6" i="23"/>
  <c r="M3" i="7"/>
  <c r="M9" i="7" s="1"/>
  <c r="M10" i="7" s="1"/>
  <c r="M9" i="23"/>
  <c r="I3" i="7"/>
  <c r="I9" i="7" s="1"/>
  <c r="I11" i="7" s="1"/>
  <c r="I10" i="7" s="1"/>
  <c r="I9" i="23"/>
  <c r="I11" i="23" s="1"/>
  <c r="I10" i="23" s="1"/>
  <c r="L2" i="7"/>
  <c r="L6" i="7" s="1"/>
  <c r="L8" i="7" s="1"/>
  <c r="L6" i="23"/>
  <c r="L3" i="7"/>
  <c r="L9" i="7" s="1"/>
  <c r="L10" i="7" s="1"/>
  <c r="L9" i="23"/>
  <c r="H3" i="7"/>
  <c r="H9" i="7" s="1"/>
  <c r="H11" i="7" s="1"/>
  <c r="H10" i="7" s="1"/>
  <c r="H9" i="23"/>
  <c r="H11" i="23" s="1"/>
  <c r="H10" i="23" s="1"/>
  <c r="G2" i="7"/>
  <c r="G6" i="7" s="1"/>
  <c r="G3" i="7"/>
  <c r="G9" i="7" s="1"/>
  <c r="K12" i="3"/>
  <c r="I12" i="3"/>
  <c r="J12" i="3"/>
  <c r="H12" i="3"/>
  <c r="F12" i="3"/>
  <c r="D12" i="3"/>
  <c r="C11" i="3"/>
  <c r="C17" i="3"/>
  <c r="N8" i="7" l="1"/>
  <c r="M11" i="7"/>
  <c r="M13" i="7" s="1"/>
  <c r="N11" i="7"/>
  <c r="K10" i="7"/>
  <c r="L7" i="7"/>
  <c r="L12" i="7" s="1"/>
  <c r="K7" i="7"/>
  <c r="M7" i="7"/>
  <c r="M12" i="7" s="1"/>
  <c r="J2" i="7"/>
  <c r="J6" i="7" s="1"/>
  <c r="J8" i="7" s="1"/>
  <c r="J7" i="7" s="1"/>
  <c r="J6" i="23"/>
  <c r="J8" i="23" s="1"/>
  <c r="H2" i="7"/>
  <c r="H6" i="7" s="1"/>
  <c r="H8" i="7" s="1"/>
  <c r="H13" i="7" s="1"/>
  <c r="H6" i="23"/>
  <c r="F3" i="7"/>
  <c r="L11" i="7"/>
  <c r="L13" i="7" s="1"/>
  <c r="L8" i="23"/>
  <c r="L43" i="26" s="1"/>
  <c r="L11" i="26" s="1"/>
  <c r="L7" i="23"/>
  <c r="M10" i="23"/>
  <c r="M11" i="23"/>
  <c r="M47" i="26" s="1"/>
  <c r="M15" i="26" s="1"/>
  <c r="I8" i="23"/>
  <c r="I13" i="23" s="1"/>
  <c r="N10" i="23"/>
  <c r="N11" i="23"/>
  <c r="N47" i="26" s="1"/>
  <c r="N15" i="26" s="1"/>
  <c r="K10" i="23"/>
  <c r="K11" i="23"/>
  <c r="L11" i="23"/>
  <c r="L47" i="26" s="1"/>
  <c r="L15" i="26" s="1"/>
  <c r="L10" i="23"/>
  <c r="M8" i="23"/>
  <c r="M43" i="26" s="1"/>
  <c r="M11" i="26" s="1"/>
  <c r="M7" i="23"/>
  <c r="N8" i="23"/>
  <c r="N43" i="26" s="1"/>
  <c r="N11" i="26" s="1"/>
  <c r="N7" i="23"/>
  <c r="K8" i="23"/>
  <c r="K7" i="23"/>
  <c r="G9" i="23"/>
  <c r="F3" i="23"/>
  <c r="G6" i="23"/>
  <c r="K13" i="7"/>
  <c r="I13" i="7"/>
  <c r="T2" i="12"/>
  <c r="M2" i="14"/>
  <c r="V2" i="12"/>
  <c r="O2" i="14"/>
  <c r="P2" i="12"/>
  <c r="I2" i="14"/>
  <c r="U2" i="12"/>
  <c r="N2" i="14"/>
  <c r="R2" i="12"/>
  <c r="K2" i="14"/>
  <c r="W2" i="12"/>
  <c r="P2" i="14"/>
  <c r="M21" i="7"/>
  <c r="G21" i="7"/>
  <c r="L21" i="7"/>
  <c r="N21" i="7"/>
  <c r="K21" i="7"/>
  <c r="I21" i="7"/>
  <c r="G11" i="7"/>
  <c r="F9" i="7"/>
  <c r="N12" i="7"/>
  <c r="I12" i="7"/>
  <c r="G8" i="7"/>
  <c r="G7" i="7" s="1"/>
  <c r="G12" i="3"/>
  <c r="E12" i="3"/>
  <c r="C10" i="3"/>
  <c r="K47" i="26" l="1"/>
  <c r="F38" i="23"/>
  <c r="L19" i="23"/>
  <c r="H28" i="28" s="1"/>
  <c r="L45" i="26"/>
  <c r="L13" i="26" s="1"/>
  <c r="M45" i="26"/>
  <c r="M13" i="26" s="1"/>
  <c r="M19" i="23"/>
  <c r="I28" i="28" s="1"/>
  <c r="N19" i="23"/>
  <c r="J28" i="28" s="1"/>
  <c r="N45" i="26"/>
  <c r="N13" i="26" s="1"/>
  <c r="K45" i="26"/>
  <c r="F36" i="23"/>
  <c r="K19" i="23"/>
  <c r="G28" i="28" s="1"/>
  <c r="G58" i="28" s="1"/>
  <c r="K43" i="26"/>
  <c r="F34" i="23"/>
  <c r="N23" i="23"/>
  <c r="N41" i="26"/>
  <c r="N9" i="26" s="1"/>
  <c r="N18" i="23"/>
  <c r="J27" i="28" s="1"/>
  <c r="M41" i="26"/>
  <c r="M9" i="26" s="1"/>
  <c r="M23" i="23"/>
  <c r="M18" i="23"/>
  <c r="I27" i="28" s="1"/>
  <c r="L18" i="23"/>
  <c r="H27" i="28" s="1"/>
  <c r="L41" i="26"/>
  <c r="L9" i="26" s="1"/>
  <c r="L23" i="23"/>
  <c r="K41" i="26"/>
  <c r="K23" i="23"/>
  <c r="F32" i="23"/>
  <c r="K18" i="23"/>
  <c r="G27" i="28" s="1"/>
  <c r="G57" i="28" s="1"/>
  <c r="N13" i="7"/>
  <c r="K12" i="7"/>
  <c r="K12" i="23"/>
  <c r="I7" i="23"/>
  <c r="I12" i="23" s="1"/>
  <c r="F11" i="7"/>
  <c r="F2" i="23"/>
  <c r="L12" i="23"/>
  <c r="M13" i="23"/>
  <c r="F2" i="7"/>
  <c r="M12" i="23"/>
  <c r="K13" i="23"/>
  <c r="L13" i="23"/>
  <c r="J13" i="7"/>
  <c r="H8" i="23"/>
  <c r="H13" i="23" s="1"/>
  <c r="F6" i="7"/>
  <c r="N12" i="23"/>
  <c r="N13" i="23"/>
  <c r="J7" i="23"/>
  <c r="J12" i="23" s="1"/>
  <c r="J13" i="23"/>
  <c r="G8" i="23"/>
  <c r="G7" i="23" s="1"/>
  <c r="F6" i="23"/>
  <c r="G11" i="23"/>
  <c r="F11" i="23" s="1"/>
  <c r="F9" i="23"/>
  <c r="Q2" i="12"/>
  <c r="J2" i="14"/>
  <c r="S2" i="12"/>
  <c r="L2" i="14"/>
  <c r="J21" i="7"/>
  <c r="H21" i="7"/>
  <c r="J12" i="7"/>
  <c r="H7" i="7"/>
  <c r="H12" i="7" s="1"/>
  <c r="F8" i="7"/>
  <c r="G13" i="7"/>
  <c r="G10" i="7"/>
  <c r="F10" i="7" s="1"/>
  <c r="C12" i="3"/>
  <c r="B5" i="3" s="1"/>
  <c r="H31" i="28" l="1"/>
  <c r="H57" i="28"/>
  <c r="H32" i="28"/>
  <c r="H62" i="28" s="1"/>
  <c r="H58" i="28"/>
  <c r="J31" i="28"/>
  <c r="J61" i="28" s="1"/>
  <c r="J57" i="28"/>
  <c r="I31" i="28"/>
  <c r="I61" i="28" s="1"/>
  <c r="I57" i="28"/>
  <c r="J32" i="28"/>
  <c r="J62" i="28" s="1"/>
  <c r="J58" i="28"/>
  <c r="I32" i="28"/>
  <c r="I62" i="28" s="1"/>
  <c r="I58" i="28"/>
  <c r="G32" i="28"/>
  <c r="B28" i="28"/>
  <c r="G31" i="28"/>
  <c r="G61" i="28" s="1"/>
  <c r="B27" i="28"/>
  <c r="F53" i="23"/>
  <c r="D10" i="23" s="1"/>
  <c r="D13" i="23" s="1"/>
  <c r="F55" i="23"/>
  <c r="D9" i="23" s="1"/>
  <c r="D12" i="23" s="1"/>
  <c r="N20" i="23"/>
  <c r="L20" i="23"/>
  <c r="K15" i="26"/>
  <c r="F15" i="26" s="1"/>
  <c r="F47" i="26"/>
  <c r="M20" i="23"/>
  <c r="F19" i="23"/>
  <c r="K13" i="26"/>
  <c r="F13" i="26" s="1"/>
  <c r="F45" i="26"/>
  <c r="F43" i="26"/>
  <c r="K11" i="26"/>
  <c r="F11" i="26" s="1"/>
  <c r="F23" i="23"/>
  <c r="K20" i="23"/>
  <c r="H5" i="25" s="1"/>
  <c r="F18" i="23"/>
  <c r="K9" i="26"/>
  <c r="F9" i="26" s="1"/>
  <c r="F41" i="26"/>
  <c r="F13" i="7"/>
  <c r="H7" i="23"/>
  <c r="H12" i="23" s="1"/>
  <c r="G10" i="23"/>
  <c r="F10" i="23" s="1"/>
  <c r="G13" i="23"/>
  <c r="F13" i="23" s="1"/>
  <c r="F8" i="23"/>
  <c r="F21" i="7"/>
  <c r="F7" i="7"/>
  <c r="G12" i="7"/>
  <c r="B58" i="28" l="1"/>
  <c r="I5" i="25"/>
  <c r="H33" i="28"/>
  <c r="H61" i="28"/>
  <c r="H63" i="28" s="1"/>
  <c r="B57" i="28"/>
  <c r="I63" i="28"/>
  <c r="I33" i="28"/>
  <c r="I34" i="28" s="1"/>
  <c r="B61" i="28"/>
  <c r="J33" i="28"/>
  <c r="B32" i="28"/>
  <c r="G62" i="28"/>
  <c r="B62" i="28" s="1"/>
  <c r="J63" i="28"/>
  <c r="J35" i="28"/>
  <c r="J34" i="28"/>
  <c r="I35" i="28"/>
  <c r="J5" i="25"/>
  <c r="K5" i="25"/>
  <c r="G33" i="28"/>
  <c r="B31" i="28"/>
  <c r="D8" i="23"/>
  <c r="F20" i="23"/>
  <c r="F7" i="23"/>
  <c r="G12" i="23"/>
  <c r="F12" i="23" s="1"/>
  <c r="F12" i="7"/>
  <c r="H34" i="28" l="1"/>
  <c r="H35" i="28"/>
  <c r="C5" i="25"/>
  <c r="F21" i="23"/>
  <c r="G63" i="28"/>
  <c r="B63" i="28" s="1"/>
  <c r="B33" i="28"/>
  <c r="G35" i="28"/>
  <c r="G34" i="28"/>
  <c r="B35" i="28" l="1"/>
  <c r="B34" i="28"/>
</calcChain>
</file>

<file path=xl/comments1.xml><?xml version="1.0" encoding="utf-8"?>
<comments xmlns="http://schemas.openxmlformats.org/spreadsheetml/2006/main">
  <authors>
    <author>Holčíková Lenka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Pořadové číslo projektu přidělené projektovou kanceláří např. IROP_3.1_001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Evidenční číslo akce dle EDS/SMVS. Je přiděleno při registraci akce např. 134V711000003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Registrační číslo projektu dle MS2014+ např. CZ.06.4.59/0.0/0.0/16_073/0008897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 schválené akce doplňte v souladu s platným RoPD. U nové akce doplňte údaj vypočítané v listu Smlouvy, zakázky a jiné potřeby.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Údaj musí korespondovat s výdaji z listu Smlouvy, zakázky a jiné potřeby. Pokud nedochází ke změně, částky ve sloupci B a D se rovnají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 schválené akce doplňte v souladu s platným RoPD. U nové akce se podíl vyplňuje jen pokud je znám.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 schválené akce doplňte v souladu s platným RoPD. U nové akce se podíl vyplňuje jen pokud je znám.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 schválené akce doplňte v souladu s platným RoPD. U nové akce se podíl vyplňuje jen pokud je znám.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Doplňte číslo žádosti o změnu dle MS2014+</t>
        </r>
      </text>
    </comment>
  </commentList>
</comments>
</file>

<file path=xl/comments2.xml><?xml version="1.0" encoding="utf-8"?>
<comments xmlns="http://schemas.openxmlformats.org/spreadsheetml/2006/main">
  <authors>
    <author>Holčíková Lenka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Uveďte pořadové číslo žádosti zaslané na MK od začátku projektu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Uveďte číslo smlouvy vaší PO.</t>
        </r>
      </text>
    </comment>
  </commentList>
</comments>
</file>

<file path=xl/comments3.xml><?xml version="1.0" encoding="utf-8"?>
<comments xmlns="http://schemas.openxmlformats.org/spreadsheetml/2006/main">
  <authors>
    <author>Holčíková Lenka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Uveďte pořadové číslo žádosti zaslané na MK od začátku projektu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Uveďte číslo smlouvy vaší PO.</t>
        </r>
      </text>
    </comment>
  </commentList>
</comments>
</file>

<file path=xl/sharedStrings.xml><?xml version="1.0" encoding="utf-8"?>
<sst xmlns="http://schemas.openxmlformats.org/spreadsheetml/2006/main" count="1594" uniqueCount="558">
  <si>
    <t>Název akce:</t>
  </si>
  <si>
    <t>NR</t>
  </si>
  <si>
    <t>5010 Náklady dokumentace k registraci projektu</t>
  </si>
  <si>
    <t>5012 Náklady řízení přípravy a realizace projektu</t>
  </si>
  <si>
    <t>5019 Jiné náklady přípravy a zabezpečení projektu</t>
  </si>
  <si>
    <t>5030 Mzdové náklady a platy</t>
  </si>
  <si>
    <t>5031 Ostatní platby za provedenou práci</t>
  </si>
  <si>
    <t>5032 Povinné pojistné placené zaměstnavatelem</t>
  </si>
  <si>
    <t>5039 Jiné mzdové náklady a povinné pojistné</t>
  </si>
  <si>
    <t>5050 Náklady na nákup materiálu (bez dlouhodobého hmotného majetku)</t>
  </si>
  <si>
    <t>5071 Náklady na telekomunikační a radiokomunikační služby</t>
  </si>
  <si>
    <t>5073 Náklady na nájemné</t>
  </si>
  <si>
    <t>5075 Náklady na konzultační, poradenské a právní služby</t>
  </si>
  <si>
    <t>5078 Náklady na služby ostatní výše neuvedené</t>
  </si>
  <si>
    <t>5091 Náklady obnovy stavebních objektů</t>
  </si>
  <si>
    <t>5112 Náklady pořízení strojů, přístrojů a  zařízení ICT</t>
  </si>
  <si>
    <t>5114 Náklady pořízení strojů, přístrojů a  zařízení jiných než ICT</t>
  </si>
  <si>
    <t>5119 Jiné náklady na stroje, zařízení a inventář</t>
  </si>
  <si>
    <t>5130 Náklady pořízení programového vybavení</t>
  </si>
  <si>
    <t>5139 Jiné náklady na nehmotný majetek</t>
  </si>
  <si>
    <t>5159 Jiné výše neuvedené náklady realizace projektu</t>
  </si>
  <si>
    <t>5279 Jiné neinvestiční potřeby výše neuvedené</t>
  </si>
  <si>
    <t>6010 Náklady dokumentace k registraci projektu</t>
  </si>
  <si>
    <t>6011 Náklady dokumentace projektu</t>
  </si>
  <si>
    <t>6012 Náklady řízení přípravy a realizace projektu</t>
  </si>
  <si>
    <t>6014 Náklady inženýrské činnosti projektu</t>
  </si>
  <si>
    <t>6019 Jiné náklady přípravy a zabezpečení projektu</t>
  </si>
  <si>
    <t>6090 Náklady pořízení stavebních objektů</t>
  </si>
  <si>
    <t>6091 Náklady obnovy stavebních objektů</t>
  </si>
  <si>
    <t>6092 Náklady pořízení provozních souborů  ICT</t>
  </si>
  <si>
    <t>6093 Náklady obnovy provozních souborů ICT</t>
  </si>
  <si>
    <t>6094 Náklady pořízení provozních souborů  jiných než ICT</t>
  </si>
  <si>
    <t>6095 Náklady obnovy provozních souborů jiných než ICT</t>
  </si>
  <si>
    <t>6096 Náklady na zajištění dodávek energií</t>
  </si>
  <si>
    <t>6099 Jiné náklady stavební a technologické části staveb</t>
  </si>
  <si>
    <t>6112 Náklady pořízení strojů, přístrojů a  zařízení ICT</t>
  </si>
  <si>
    <t>6114 Náklady pořízení strojů, přístrojů a  zařízení jiných než ICT</t>
  </si>
  <si>
    <t>6116 Náklady  pořízení uměleckých děl a předmětů</t>
  </si>
  <si>
    <t>6117 Náklady obnovy uměleckých děl a předmětů</t>
  </si>
  <si>
    <t>6119 Jiné náklady na stroje, zařízení a inventář</t>
  </si>
  <si>
    <t>6130 Náklady pořízení programového vybavení</t>
  </si>
  <si>
    <t>6139 Jiné náklady na nehmotný majetek</t>
  </si>
  <si>
    <t>6153 Náklady úplatného převodu budov a staveb</t>
  </si>
  <si>
    <t>6159 Jiné výše neuvedené náklady realizace projektu</t>
  </si>
  <si>
    <t>6171 Rezerva na změny cenové</t>
  </si>
  <si>
    <t>6179 Jiný než výše uvedený druh rezervy</t>
  </si>
  <si>
    <t>ZR</t>
  </si>
  <si>
    <t>5117 Náklady obnovy uměleckých děl a předmětů</t>
  </si>
  <si>
    <t>5179 Jiný než výše uvedený druh rezervy</t>
  </si>
  <si>
    <t>5570 VDS - rozpočet kapitoly správce programu</t>
  </si>
  <si>
    <t>5573 VDS - zdroje strukturálních fondů EU</t>
  </si>
  <si>
    <t>5678 VZ - Vlastní zdroje na neuznatelné náklady</t>
  </si>
  <si>
    <t>6552 NFV - zdroje strukturálních fondů EU</t>
  </si>
  <si>
    <t>6570 VDS - rozpočet kapitoly správce programu</t>
  </si>
  <si>
    <t>6573 VDS - zdroje strukturálních fondů EU</t>
  </si>
  <si>
    <t>6576 VDS - zdroje Finančních mechanizmů</t>
  </si>
  <si>
    <t>6678 VZ - Vlastní zdroje na neuznatelné náklady</t>
  </si>
  <si>
    <t>6792 Dotace ze strukturálních fondů EU</t>
  </si>
  <si>
    <t>5570a VDS - rozpočet kapitoly správce programu - NNV projektu</t>
  </si>
  <si>
    <t>5570c VDS - rozpočet kapitoly správce programu - NNV projektu- nezapojené</t>
  </si>
  <si>
    <t>5573a VDS - zdroje strukturálních fondů EU - NNV projektu</t>
  </si>
  <si>
    <t>5573c VDS - zdroje strukturálních fondů EU - NNV projektu- nezapojené</t>
  </si>
  <si>
    <t>6570a VDS - rozpočet kapitoly správce programu - NNV projektu</t>
  </si>
  <si>
    <t>6570c VDS - rozpočet kapitoly správce programu - NNV projektu- nezapojené</t>
  </si>
  <si>
    <t>5570b VDS - rozpočet kapitoly správce programu - NNV programu/titulu</t>
  </si>
  <si>
    <t>5573b VDS - zdroje strukturálních fondů EU - NNV programu/titulu</t>
  </si>
  <si>
    <t>6570b VDS - rozpočet kapitoly správce programu - NNV programu/titulu</t>
  </si>
  <si>
    <t>6573a VDS - zdroje strukturálních fondů EU - NNV projektu</t>
  </si>
  <si>
    <t>6573b VDS - zdroje strukturálních fondů EU - NNV programu/titulu</t>
  </si>
  <si>
    <t>6573c VDS - zdroje strukturálních fondů EU - NNV projektu- nezapojené</t>
  </si>
  <si>
    <t>Druhové třídění</t>
  </si>
  <si>
    <t>5011 Platy zaměstnanců v pracovním poměru vyjma zaměstnanců na služebních místech</t>
  </si>
  <si>
    <t>5021 Ostatní osobní výdaje</t>
  </si>
  <si>
    <t xml:space="preserve">5031 Povinné pojistné na sociální zabezpečení </t>
  </si>
  <si>
    <t>5032 Povinné pojistné na veřejné zdravotní pojištění</t>
  </si>
  <si>
    <t>5137 Drobný hmotný dlouhodobý majetek</t>
  </si>
  <si>
    <t>5139 Nákup materiálu jinde nezařazený</t>
  </si>
  <si>
    <t>5163 Služby peněžních ústavů vč. pojištění</t>
  </si>
  <si>
    <t>5166 Konzultační, poradenské a právní služby</t>
  </si>
  <si>
    <t>5167 Služby školení a vzdělávání</t>
  </si>
  <si>
    <t>5168 Zpracování dat a služby související s informačními a komunikačními technologiemi</t>
  </si>
  <si>
    <t>5169 Nákup ostatních služeb</t>
  </si>
  <si>
    <t>5172 Programové vybavení</t>
  </si>
  <si>
    <t>5175 Pohoštění</t>
  </si>
  <si>
    <t>5177 Nákup uměleckých předmětů</t>
  </si>
  <si>
    <t>5336 Neinvestiční transfery zřízeným příspěvkovým organizacím</t>
  </si>
  <si>
    <t>5342 Převody fondu kulturních a sociálních potřeb a sociálnímu fondu obcí a krajů</t>
  </si>
  <si>
    <t>5424 Náhrady mezd v době nemoci</t>
  </si>
  <si>
    <t>5909 Ostatní neinvestiční výdaje jinde nezařazené</t>
  </si>
  <si>
    <t>6111 Programové vybavení</t>
  </si>
  <si>
    <t>6121 Budovy, haly a stavby</t>
  </si>
  <si>
    <t>6122 Stroje, přístroje a zařízení</t>
  </si>
  <si>
    <t>6125 Výpočetní technika</t>
  </si>
  <si>
    <t>Odvětvové třídění</t>
  </si>
  <si>
    <t>IISSP zdroj</t>
  </si>
  <si>
    <t>Identifikační číslo:</t>
  </si>
  <si>
    <t>Kód a název řádku:</t>
  </si>
  <si>
    <t>Druhové třídění:</t>
  </si>
  <si>
    <t>331500 činnosti muzeí a galerií</t>
  </si>
  <si>
    <t>331900 ostatní záležitosti kultury</t>
  </si>
  <si>
    <t>332100 činnosti památkových ústavů, hradů a zámků</t>
  </si>
  <si>
    <t>332200 zachování a obnova kulturních památek</t>
  </si>
  <si>
    <t>Odvětvové třídění:</t>
  </si>
  <si>
    <t>IISSP:</t>
  </si>
  <si>
    <t>I/N</t>
  </si>
  <si>
    <t>N</t>
  </si>
  <si>
    <t>I</t>
  </si>
  <si>
    <t>Investice</t>
  </si>
  <si>
    <t>Neinvestice</t>
  </si>
  <si>
    <t>Celkem</t>
  </si>
  <si>
    <t>Podíl EU:</t>
  </si>
  <si>
    <t>celkem</t>
  </si>
  <si>
    <t>Instituce:</t>
  </si>
  <si>
    <t>ZDROJE</t>
  </si>
  <si>
    <t>pomůcka pro výpočet podílů</t>
  </si>
  <si>
    <t>1510700 EU - Integrovaný regionální operační program 2014+</t>
  </si>
  <si>
    <t>1110700 SR - Integrovaný regionální operační program 2014+</t>
  </si>
  <si>
    <t>4100000 Nároky - SR - mimo EU (programové financování, VaVaI, neprofilující)</t>
  </si>
  <si>
    <t>1100000 SR základní</t>
  </si>
  <si>
    <t>4510700 Nároky - EU - Integrovaný regionální operační program 2014+</t>
  </si>
  <si>
    <t>4110700 Nároky - SR - Integrovaný regionální operační program 2014+</t>
  </si>
  <si>
    <t>336100 Činnost ústředního orgánu státní správy v oblasti kultury a církví</t>
  </si>
  <si>
    <t>Ministerstvo kultury ČR</t>
  </si>
  <si>
    <t xml:space="preserve">V Praze dne </t>
  </si>
  <si>
    <t>Odbor:</t>
  </si>
  <si>
    <t>Projektového řízení a informačních technologií</t>
  </si>
  <si>
    <t>č.j.</t>
  </si>
  <si>
    <t xml:space="preserve">Název projektu: </t>
  </si>
  <si>
    <t xml:space="preserve">Program: </t>
  </si>
  <si>
    <t>Integrovaný regionální operační program</t>
  </si>
  <si>
    <t xml:space="preserve">Číslo projektu: </t>
  </si>
  <si>
    <t xml:space="preserve">Pro příspěvkovou organizaci: </t>
  </si>
  <si>
    <t xml:space="preserve">v  Kč </t>
  </si>
  <si>
    <t>Poř.č.
řádku</t>
  </si>
  <si>
    <t>Název položky</t>
  </si>
  <si>
    <t>účet</t>
  </si>
  <si>
    <t xml:space="preserve"> Schválený rozpočet
 projektu </t>
  </si>
  <si>
    <t xml:space="preserve"> 1.úprava schváleného rozpočtu
 projektu </t>
  </si>
  <si>
    <t xml:space="preserve"> 2.úprava schváleného rozpočtu
 projektu </t>
  </si>
  <si>
    <t xml:space="preserve"> 3.úprava schváleného rozpočtu
 projektu </t>
  </si>
  <si>
    <t xml:space="preserve"> konečný upravený rozpočet projektu</t>
  </si>
  <si>
    <t xml:space="preserve">Spotřeba materiálu </t>
  </si>
  <si>
    <t>(501)</t>
  </si>
  <si>
    <t xml:space="preserve">Spotřeba energie </t>
  </si>
  <si>
    <t>(502)</t>
  </si>
  <si>
    <t xml:space="preserve">Spotřeba jiných neskladovatelných dodávek </t>
  </si>
  <si>
    <t>(503)</t>
  </si>
  <si>
    <t xml:space="preserve">Prodané zboží </t>
  </si>
  <si>
    <t>(504)</t>
  </si>
  <si>
    <t xml:space="preserve">Opravy a udržování </t>
  </si>
  <si>
    <t>(511)</t>
  </si>
  <si>
    <t xml:space="preserve">Cestovné </t>
  </si>
  <si>
    <t>(512)</t>
  </si>
  <si>
    <t xml:space="preserve">Náklady na reprezentaci </t>
  </si>
  <si>
    <t>(513)</t>
  </si>
  <si>
    <t xml:space="preserve">Ostatní služby </t>
  </si>
  <si>
    <t>(518)</t>
  </si>
  <si>
    <r>
      <t xml:space="preserve">Mzdové náklady  </t>
    </r>
    <r>
      <rPr>
        <b/>
        <sz val="10"/>
        <rFont val="Times New Roman CE"/>
        <family val="1"/>
        <charset val="238"/>
      </rPr>
      <t xml:space="preserve">x) </t>
    </r>
    <r>
      <rPr>
        <sz val="10"/>
        <rFont val="Times New Roman CE"/>
        <family val="1"/>
        <charset val="238"/>
      </rPr>
      <t>(ř.10+ř.11)</t>
    </r>
  </si>
  <si>
    <t>(521)</t>
  </si>
  <si>
    <r>
      <t xml:space="preserve">             v tom: platy zaměstnanců </t>
    </r>
    <r>
      <rPr>
        <b/>
        <sz val="10"/>
        <rFont val="Times New Roman CE"/>
        <family val="1"/>
        <charset val="238"/>
      </rPr>
      <t>x)</t>
    </r>
    <r>
      <rPr>
        <sz val="10"/>
        <rFont val="Times New Roman CE"/>
        <family val="1"/>
        <charset val="238"/>
      </rPr>
      <t xml:space="preserve"> (z AE k účtu 521)</t>
    </r>
  </si>
  <si>
    <t xml:space="preserve">                         ostatní osobní náklady (z AE k účtu 521)</t>
  </si>
  <si>
    <t xml:space="preserve">Zákonné sociální pojištění </t>
  </si>
  <si>
    <t>(524)</t>
  </si>
  <si>
    <t xml:space="preserve">Jiné sociální pojištění </t>
  </si>
  <si>
    <t>(525)</t>
  </si>
  <si>
    <t xml:space="preserve">Zákonné sociální náklady </t>
  </si>
  <si>
    <t>(527)</t>
  </si>
  <si>
    <t xml:space="preserve">Jiné sociální náklady </t>
  </si>
  <si>
    <t>(528)</t>
  </si>
  <si>
    <t>Ostatní náklady z činnosti</t>
  </si>
  <si>
    <t>(549)</t>
  </si>
  <si>
    <t xml:space="preserve">Odpisy dlouhodobého majetku </t>
  </si>
  <si>
    <t>(551)</t>
  </si>
  <si>
    <t>Náklady z drobného dlouhodobého majetku</t>
  </si>
  <si>
    <t>(558)</t>
  </si>
  <si>
    <t>Kurzové ztráty</t>
  </si>
  <si>
    <t>(563)</t>
  </si>
  <si>
    <t>Náklady PO - účtová třída 5 celkem</t>
  </si>
  <si>
    <r>
      <t>Příspěvky a dotace na provoz</t>
    </r>
    <r>
      <rPr>
        <sz val="10"/>
        <rFont val="Times New Roman CE"/>
        <family val="1"/>
        <charset val="238"/>
      </rPr>
      <t xml:space="preserve">  </t>
    </r>
    <r>
      <rPr>
        <b/>
        <sz val="10"/>
        <rFont val="Times New Roman CE"/>
        <family val="1"/>
        <charset val="238"/>
      </rPr>
      <t>x)</t>
    </r>
  </si>
  <si>
    <t>(671)</t>
  </si>
  <si>
    <t>Hospodářský výsledek   (ř.23 -ř. 22)</t>
  </si>
  <si>
    <t>Investiční dotace- položka  6351</t>
  </si>
  <si>
    <t>počet pracovníků</t>
  </si>
  <si>
    <t>x) závazné ukazatele</t>
  </si>
  <si>
    <t xml:space="preserve">Datum: </t>
  </si>
  <si>
    <t>Podpis zodpovědného pracovníka:</t>
  </si>
  <si>
    <t>Registrační číslo projektu:</t>
  </si>
  <si>
    <t>5679 - Jiné vlastní zdroje účastníka</t>
  </si>
  <si>
    <t>6679 - Jiné vlastní zdroje účastníka</t>
  </si>
  <si>
    <t>6660 - Prostředky EU kryté alokací schválenou EK</t>
  </si>
  <si>
    <t>5660 - Prostředky EU kryté alokací schválenou EK</t>
  </si>
  <si>
    <t>kontrola celkových nákladů akce</t>
  </si>
  <si>
    <t>VZ-I</t>
  </si>
  <si>
    <t>VZ-N</t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</si>
  <si>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I</t>
    </r>
    <r>
      <rPr>
        <sz val="8"/>
        <color theme="1"/>
        <rFont val="Calibri"/>
        <family val="2"/>
        <charset val="238"/>
        <scheme val="minor"/>
      </rPr>
      <t>nvestice</t>
    </r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</si>
  <si>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einvestice</t>
    </r>
  </si>
  <si>
    <r>
      <t xml:space="preserve">VZ - </t>
    </r>
    <r>
      <rPr>
        <b/>
        <sz val="8"/>
        <color theme="1"/>
        <rFont val="Calibri"/>
        <family val="2"/>
        <charset val="238"/>
        <scheme val="minor"/>
      </rPr>
      <t>I</t>
    </r>
    <r>
      <rPr>
        <sz val="8"/>
        <color theme="1"/>
        <rFont val="Calibri"/>
        <family val="2"/>
        <charset val="238"/>
        <scheme val="minor"/>
      </rPr>
      <t>nvestice</t>
    </r>
  </si>
  <si>
    <r>
      <t xml:space="preserve">VZ - </t>
    </r>
    <r>
      <rPr>
        <b/>
        <sz val="8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einvestice</t>
    </r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</si>
  <si>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I</t>
    </r>
    <r>
      <rPr>
        <sz val="8"/>
        <color theme="1"/>
        <rFont val="Calibri"/>
        <family val="2"/>
        <charset val="238"/>
        <scheme val="minor"/>
      </rPr>
      <t xml:space="preserve"> bez VZ</t>
    </r>
  </si>
  <si>
    <t>celkem N bez VZ</t>
  </si>
  <si>
    <r>
      <rPr>
        <b/>
        <sz val="8"/>
        <color theme="1"/>
        <rFont val="Calibri"/>
        <family val="2"/>
        <charset val="238"/>
        <scheme val="minor"/>
      </rPr>
      <t>I</t>
    </r>
    <r>
      <rPr>
        <sz val="8"/>
        <color theme="1"/>
        <rFont val="Calibri"/>
        <family val="2"/>
        <charset val="238"/>
        <scheme val="minor"/>
      </rPr>
      <t>nvestice SR</t>
    </r>
  </si>
  <si>
    <r>
      <rPr>
        <b/>
        <sz val="8"/>
        <color theme="1"/>
        <rFont val="Calibri"/>
        <family val="2"/>
        <charset val="238"/>
        <scheme val="minor"/>
      </rPr>
      <t>I</t>
    </r>
    <r>
      <rPr>
        <sz val="8"/>
        <color theme="1"/>
        <rFont val="Calibri"/>
        <family val="2"/>
        <charset val="238"/>
        <scheme val="minor"/>
      </rPr>
      <t>nvestice EU</t>
    </r>
  </si>
  <si>
    <r>
      <rPr>
        <b/>
        <sz val="8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einvestice SR</t>
    </r>
  </si>
  <si>
    <r>
      <rPr>
        <b/>
        <sz val="8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einvestice EU</t>
    </r>
  </si>
  <si>
    <t>ROZDÍL</t>
  </si>
  <si>
    <t>VZ Investice</t>
  </si>
  <si>
    <t>VZ Neinvestice</t>
  </si>
  <si>
    <t>ISPROFIN:</t>
  </si>
  <si>
    <t>HODNOTA FILTRU</t>
  </si>
  <si>
    <t>SR celkem</t>
  </si>
  <si>
    <t>EU celkem</t>
  </si>
  <si>
    <t>Důvod změny:</t>
  </si>
  <si>
    <t>Číslo žádosti o změnu:</t>
  </si>
  <si>
    <t>SMLOUVY, PLÁNOVANÉ ZAKÁZKY A JINÉ POTŘEBY</t>
  </si>
  <si>
    <t>p.č.</t>
  </si>
  <si>
    <t>zhotovitel</t>
  </si>
  <si>
    <t>předmět</t>
  </si>
  <si>
    <t>žádáme</t>
  </si>
  <si>
    <t>zbývá</t>
  </si>
  <si>
    <t>ÚPS:</t>
  </si>
  <si>
    <t>Data vyplnil:</t>
  </si>
  <si>
    <t>Telefon:</t>
  </si>
  <si>
    <t>Mail:</t>
  </si>
  <si>
    <t>Žadatel vyplňuje pouze řádky 26 a 27 vlastní zdroje VZ-N (vlastní zdroje - neinvestice) a VZ-I (vlastní zdroje - investice), vybírá kód řádku 5678 nebo 5679 a 6678 nebo 6679.</t>
  </si>
  <si>
    <t>Vyplňuje žadatel.</t>
  </si>
  <si>
    <t>6351 Investiční transfery zřízeným příspěvkovým organizacím</t>
  </si>
  <si>
    <t>kontrola celkových nákladů akce na platy</t>
  </si>
  <si>
    <t>Název pracovní pozice
MS2014+</t>
  </si>
  <si>
    <t>Výše úvazku</t>
  </si>
  <si>
    <t>PRACOVNÍ ÚVAZKY, LIMITY NA PLATY A OON pro rok 2019</t>
  </si>
  <si>
    <t>Úvazky celkem</t>
  </si>
  <si>
    <t>Počet pracovníků</t>
  </si>
  <si>
    <t>Úvazek požadován
OD</t>
  </si>
  <si>
    <t>Úvazek požadován
DO</t>
  </si>
  <si>
    <t>Počet měsíců</t>
  </si>
  <si>
    <t>Celkem za rok 2019</t>
  </si>
  <si>
    <t>Zaměstnanci</t>
  </si>
  <si>
    <t>OON</t>
  </si>
  <si>
    <t>Hodinová sazba</t>
  </si>
  <si>
    <t>Počet hodin za rok</t>
  </si>
  <si>
    <t>Celkem
ZAMĚSTNANCI</t>
  </si>
  <si>
    <t>Celkem
OON</t>
  </si>
  <si>
    <t>návrh na změnu *)</t>
  </si>
  <si>
    <t>Poznámka:</t>
  </si>
  <si>
    <t>stav po změně</t>
  </si>
  <si>
    <t>Operační program:</t>
  </si>
  <si>
    <t>Číslo výzvy</t>
  </si>
  <si>
    <t>kód a název řádku:</t>
  </si>
  <si>
    <t>kód MS2014+</t>
  </si>
  <si>
    <t>Počet hodin za rok celkem</t>
  </si>
  <si>
    <t>Kontrolní přenos z listu POTŘEBY</t>
  </si>
  <si>
    <t>Částky je potřeba uvádět s DPH.</t>
  </si>
  <si>
    <t>číslo smlouvy</t>
  </si>
  <si>
    <t>S0001</t>
  </si>
  <si>
    <t>S0002</t>
  </si>
  <si>
    <t>S0003</t>
  </si>
  <si>
    <t>S0004</t>
  </si>
  <si>
    <t>S0005</t>
  </si>
  <si>
    <t>S0006</t>
  </si>
  <si>
    <t>S0007</t>
  </si>
  <si>
    <t>S0008</t>
  </si>
  <si>
    <t>S0009</t>
  </si>
  <si>
    <t>S0010</t>
  </si>
  <si>
    <t>S0011</t>
  </si>
  <si>
    <t>S0012</t>
  </si>
  <si>
    <t>S0013</t>
  </si>
  <si>
    <t>S0014</t>
  </si>
  <si>
    <t>S0015</t>
  </si>
  <si>
    <t>S0016</t>
  </si>
  <si>
    <t>S0017</t>
  </si>
  <si>
    <t>S0018</t>
  </si>
  <si>
    <t>S0019</t>
  </si>
  <si>
    <t>S0020</t>
  </si>
  <si>
    <t>S0021</t>
  </si>
  <si>
    <t>S0022</t>
  </si>
  <si>
    <t>S0023</t>
  </si>
  <si>
    <t>S0024</t>
  </si>
  <si>
    <t>S0025</t>
  </si>
  <si>
    <t>S0026</t>
  </si>
  <si>
    <t>S0027</t>
  </si>
  <si>
    <t>S0028</t>
  </si>
  <si>
    <t>S0029</t>
  </si>
  <si>
    <t>S0030</t>
  </si>
  <si>
    <t>S0031</t>
  </si>
  <si>
    <t>S0032</t>
  </si>
  <si>
    <t>S0033</t>
  </si>
  <si>
    <t>S0034</t>
  </si>
  <si>
    <t>S0035</t>
  </si>
  <si>
    <t xml:space="preserve">Žadatel vyplňuje údaje o uzavřených smlouvách a plánovaných činnostech tak, aby hodnoty </t>
  </si>
  <si>
    <t>korespondovaly s hodnotami kódů řádků v listu potřeb.</t>
  </si>
  <si>
    <t>Pořadové číslo Žádosti o uvolnění dotace:</t>
  </si>
  <si>
    <t xml:space="preserve">V případě, že předmět smlouvy souvisí s více kódy MS2014+ a kódy dle SMVS, je potřeba </t>
  </si>
  <si>
    <t>v řádku "HODNOTA FILTRU".</t>
  </si>
  <si>
    <t xml:space="preserve">je rozdělit. Celkovou cenu je pak možno zkontrolovat zapnutím filtru a ověřenit sumu </t>
  </si>
  <si>
    <t>Rozpis rozpočtu  projektu na rok 2018</t>
  </si>
  <si>
    <t>Mzda</t>
  </si>
  <si>
    <t>S0036</t>
  </si>
  <si>
    <t>S0037</t>
  </si>
  <si>
    <t>S0038</t>
  </si>
  <si>
    <t>S0039</t>
  </si>
  <si>
    <t>S0040</t>
  </si>
  <si>
    <t>S0041</t>
  </si>
  <si>
    <t>S0042</t>
  </si>
  <si>
    <t>S0043</t>
  </si>
  <si>
    <t>S0044</t>
  </si>
  <si>
    <t>S0045</t>
  </si>
  <si>
    <t>S0046</t>
  </si>
  <si>
    <t>S0047</t>
  </si>
  <si>
    <t>S0048</t>
  </si>
  <si>
    <t>S0049</t>
  </si>
  <si>
    <t>S0050</t>
  </si>
  <si>
    <t>S0051</t>
  </si>
  <si>
    <t>S0052</t>
  </si>
  <si>
    <t>S0053</t>
  </si>
  <si>
    <t>S0054</t>
  </si>
  <si>
    <t>S0055</t>
  </si>
  <si>
    <t>S0056</t>
  </si>
  <si>
    <t>S0057</t>
  </si>
  <si>
    <t>S0058</t>
  </si>
  <si>
    <t>S0059</t>
  </si>
  <si>
    <t>S0060</t>
  </si>
  <si>
    <t>S0061</t>
  </si>
  <si>
    <t>S0062</t>
  </si>
  <si>
    <t>S0063</t>
  </si>
  <si>
    <t>S0064</t>
  </si>
  <si>
    <t>S0065</t>
  </si>
  <si>
    <t>S0066</t>
  </si>
  <si>
    <t>S0067</t>
  </si>
  <si>
    <t>S0068</t>
  </si>
  <si>
    <t>S0069</t>
  </si>
  <si>
    <t>S0070</t>
  </si>
  <si>
    <t>S0071</t>
  </si>
  <si>
    <t>S0072</t>
  </si>
  <si>
    <t>S0073</t>
  </si>
  <si>
    <t>S0074</t>
  </si>
  <si>
    <t>S0075</t>
  </si>
  <si>
    <t>S0076</t>
  </si>
  <si>
    <t>S0077</t>
  </si>
  <si>
    <t>S0078</t>
  </si>
  <si>
    <t>S0079</t>
  </si>
  <si>
    <t>S0080</t>
  </si>
  <si>
    <t>S0081</t>
  </si>
  <si>
    <t>S0082</t>
  </si>
  <si>
    <t>S0083</t>
  </si>
  <si>
    <t>S0084</t>
  </si>
  <si>
    <t>S0085</t>
  </si>
  <si>
    <t>S0086</t>
  </si>
  <si>
    <t>S0087</t>
  </si>
  <si>
    <t>S0088</t>
  </si>
  <si>
    <t>S0089</t>
  </si>
  <si>
    <t>S0090</t>
  </si>
  <si>
    <t>S0091</t>
  </si>
  <si>
    <t>S0092</t>
  </si>
  <si>
    <t>S0093</t>
  </si>
  <si>
    <t>S0094</t>
  </si>
  <si>
    <t>S0095</t>
  </si>
  <si>
    <t>S0096</t>
  </si>
  <si>
    <t>S0097</t>
  </si>
  <si>
    <t>S0098</t>
  </si>
  <si>
    <t>S0099</t>
  </si>
  <si>
    <t>S0100</t>
  </si>
  <si>
    <t>Potřeby_I/N</t>
  </si>
  <si>
    <t>Zdroje_I/N</t>
  </si>
  <si>
    <t>Verze formuláře z:</t>
  </si>
  <si>
    <t>důvod  zaslání formuláře</t>
  </si>
  <si>
    <t>sběr dat</t>
  </si>
  <si>
    <t>ŽoUD</t>
  </si>
  <si>
    <t>Důvod zaslání formuláře</t>
  </si>
  <si>
    <t>žádost o vydání RoPD</t>
  </si>
  <si>
    <t>žádost o vydání ZRoPD</t>
  </si>
  <si>
    <t>jiný důvod</t>
  </si>
  <si>
    <t>již uvolněno v aktuálním roce</t>
  </si>
  <si>
    <t>již uvolněno v rámci předchozích žádostí - CELKEM</t>
  </si>
  <si>
    <t>FAKTURY</t>
  </si>
  <si>
    <t>přenos z listu Potřeby</t>
  </si>
  <si>
    <t>Žadatel vyplňuje údaje o vystavených fakturách.</t>
  </si>
  <si>
    <t>% uvolněno</t>
  </si>
  <si>
    <t>% vyfakturováno</t>
  </si>
  <si>
    <t>Podíl SR:</t>
  </si>
  <si>
    <t>plánováno</t>
  </si>
  <si>
    <t>haléřové vyrovnání v aktuálním roce realizace SR</t>
  </si>
  <si>
    <t>haléřové vyrovnání v aktuálním roce realizace EU</t>
  </si>
  <si>
    <t>Typ závažnosti změny</t>
  </si>
  <si>
    <t>Stav</t>
  </si>
  <si>
    <t>podstatná/zakládající změnu právního aktu</t>
  </si>
  <si>
    <t>nepodstatná</t>
  </si>
  <si>
    <t>Celkové výdaje dle STUDIE PROVEDITELNOSTI:</t>
  </si>
  <si>
    <t>Celkové výdaje dle 1. PRÁVNÍHO AKTU:</t>
  </si>
  <si>
    <t>Náklady na udržitelnost projektu:</t>
  </si>
  <si>
    <t>Hodnota uskutečněných transferů:</t>
  </si>
  <si>
    <t>Pořadové číslo poslední schválené ŽoZ (MS2014+):</t>
  </si>
  <si>
    <t>Pořadové číslo poslední schválené ŽoP (MS2014+):</t>
  </si>
  <si>
    <t>Název stavu v MS2014+:</t>
  </si>
  <si>
    <t>Proces v MS2014+</t>
  </si>
  <si>
    <t>Projekt ve fyzické realizaci</t>
  </si>
  <si>
    <t>Projekt v plné (fyzické i finanční) realizaci</t>
  </si>
  <si>
    <t>odstoupení od projektu</t>
  </si>
  <si>
    <t>Žádost o podporu nesplnila formální náležitosti nebo podmínky přijatelnosti po doplnění</t>
  </si>
  <si>
    <t>Žádost o podporu zařazena mezi náhradní projekty</t>
  </si>
  <si>
    <t>Žádost rozpracována v ISKP</t>
  </si>
  <si>
    <t>ano</t>
  </si>
  <si>
    <t>ne</t>
  </si>
  <si>
    <t>Žádost o podporu nesplnila podmínky věcného hodnocení</t>
  </si>
  <si>
    <t>Žádost o podporu nesplnila podmínky způsobilosti k financování po doplnění</t>
  </si>
  <si>
    <t>Žádost o podporu stažena žadatelem</t>
  </si>
  <si>
    <t>Žádost o podporu splnila podmínky způsobilosti k financování po doplnění</t>
  </si>
  <si>
    <t>Projekt fyzicky ukončen</t>
  </si>
  <si>
    <t>Žádost o podporu splnila podmínky pro vydání právního aktu o poskytnutí / převodu podpory nebo registračního listu</t>
  </si>
  <si>
    <t>Závěrečné ověření způsobilosti</t>
  </si>
  <si>
    <t>Kontrola formálních náležitostí a přijatelnosti po doplnění</t>
  </si>
  <si>
    <t>Věcné hodnocení / posouzení analýzy rizik</t>
  </si>
  <si>
    <t>Realizace</t>
  </si>
  <si>
    <t>Příprava právního aktu o poskytnutí/převodu podpory</t>
  </si>
  <si>
    <t>Výběr k financování</t>
  </si>
  <si>
    <t>vydané RoPD</t>
  </si>
  <si>
    <t>schváleno ŘO</t>
  </si>
  <si>
    <t>neschváleno ŘO</t>
  </si>
  <si>
    <t>žádost na ŘO</t>
  </si>
  <si>
    <t>výběr k financování</t>
  </si>
  <si>
    <t>Stav:</t>
  </si>
  <si>
    <t>Hodnota vypořádaných ŽoP:</t>
  </si>
  <si>
    <t>Smlouva</t>
  </si>
  <si>
    <t>Hodnota uzavřených smluvních závazků:</t>
  </si>
  <si>
    <t>Sesmluvněno v %:</t>
  </si>
  <si>
    <t>Proplaceno v %:</t>
  </si>
  <si>
    <t>Hodnota vystavených faktur/platů:</t>
  </si>
  <si>
    <t>žádost o vydání ZRoPD a ŽoUD</t>
  </si>
  <si>
    <t>Pořadové číslo posledního schváleného RoPD:</t>
  </si>
  <si>
    <t>Datum zahájení projektu:</t>
  </si>
  <si>
    <t>Datum ukončení projektu:</t>
  </si>
  <si>
    <t>Datum předložení ZVA:</t>
  </si>
  <si>
    <t>částky z posledního platného RoPD nebo posledního zaslaného podkladu (akce bez RoPD)</t>
  </si>
  <si>
    <t>smlouva uzavřena</t>
  </si>
  <si>
    <t>5011  Náklady dokumentace projektu</t>
  </si>
  <si>
    <t>5070 Náklady na služby pošt</t>
  </si>
  <si>
    <t>5076 Náklady na školení a vzdělávání</t>
  </si>
  <si>
    <t>5099 Jiné náklady stavební a technologické části staveb</t>
  </si>
  <si>
    <t>6150 Náklady na pěstitelské celky trvalých porostů</t>
  </si>
  <si>
    <t>6279 Jiné investiční potřeby výše neuvedené</t>
  </si>
  <si>
    <t>ÚPS (týká se pouze NPÚ):</t>
  </si>
  <si>
    <t>kód a název řádku dle SMVS:</t>
  </si>
  <si>
    <t>Popisky řádků</t>
  </si>
  <si>
    <t>(prázdné)</t>
  </si>
  <si>
    <t>Celkový součet</t>
  </si>
  <si>
    <t>Součet z Celkem</t>
  </si>
  <si>
    <t>Součet z 2016</t>
  </si>
  <si>
    <t>Součet z 2017</t>
  </si>
  <si>
    <t>Součet z 2018</t>
  </si>
  <si>
    <t>Součet z 2019</t>
  </si>
  <si>
    <t>Součet z 2020</t>
  </si>
  <si>
    <t>Součet z 2021</t>
  </si>
  <si>
    <t>Součet z 2022</t>
  </si>
  <si>
    <t>Součet z 2023</t>
  </si>
  <si>
    <t>Celkové výdaje:</t>
  </si>
  <si>
    <t>EU podíl:</t>
  </si>
  <si>
    <t>SR podíl:</t>
  </si>
  <si>
    <t>Nezpůsobilé výdaje:</t>
  </si>
  <si>
    <t>PRACOVNÍ ÚVAZKY, LIMITY NA PLATY A OON pro rok 2020</t>
  </si>
  <si>
    <t>POMOCNÁ TABULKA - POTŘEBY</t>
  </si>
  <si>
    <t>údaj z Dopisu ŘO</t>
  </si>
  <si>
    <t>hodnota z Listu Zdroje</t>
  </si>
  <si>
    <t xml:space="preserve">Po vstoupení do jakoukoliv buňky tabulky vyberte funkci AKTUALIZOVAT. </t>
  </si>
  <si>
    <t>Načtou se aktuální data z listu Smlouvy, zakázky a jiné potřeby a je možno zkontrolovat položkový rozpočet MS2014+.</t>
  </si>
  <si>
    <t>1.1.1.1.3</t>
  </si>
  <si>
    <t>1.1.1.1.7</t>
  </si>
  <si>
    <t>1.1.2.4.1</t>
  </si>
  <si>
    <t>1.1.1.2.3.2</t>
  </si>
  <si>
    <t>1.1.2.2.2</t>
  </si>
  <si>
    <t>1.1.2.2.4</t>
  </si>
  <si>
    <t>1.1.2.3.1</t>
  </si>
  <si>
    <t>1.1.1.2.3.1</t>
  </si>
  <si>
    <t>1.1.2.2.1</t>
  </si>
  <si>
    <t>1.1.1.1.6, 1.1.1.1.7</t>
  </si>
  <si>
    <t>Načtou se aktuální data z listu Smlouvy, zakázky a jiné potřeby a je možno zkontrolovat celkové smluvní čásky.</t>
  </si>
  <si>
    <t>Přenos z listu Smlouvy, zakázky a jiné potřeby</t>
  </si>
  <si>
    <t>POTŘEBY - poslední platné RoPD</t>
  </si>
  <si>
    <t>Potřeby RoPD</t>
  </si>
  <si>
    <t>Potřeby Změna</t>
  </si>
  <si>
    <t>Návrh úpravy SMVS</t>
  </si>
  <si>
    <t>Zdroje RoPD</t>
  </si>
  <si>
    <t>Zdroje Změna</t>
  </si>
  <si>
    <t>Potřeby dle listu Smlouvy, zakázky a jiné potřeby</t>
  </si>
  <si>
    <t>Potřeby dle listu Potřeby Změna</t>
  </si>
  <si>
    <t>POTŘEBY - Změna</t>
  </si>
  <si>
    <t>Rozdíl</t>
  </si>
  <si>
    <t>Investice celkem</t>
  </si>
  <si>
    <t>Neinvestice celkem</t>
  </si>
  <si>
    <t>HM 1/2017/Irop</t>
  </si>
  <si>
    <t>1.1.2.2.1.2</t>
  </si>
  <si>
    <t>HM 2/2017/Irop</t>
  </si>
  <si>
    <t>HM 3/2017/Irop</t>
  </si>
  <si>
    <t>HM 4/2017/Irop</t>
  </si>
  <si>
    <t>HM 5/2017/Irop</t>
  </si>
  <si>
    <t>HM 6/2017/Irop</t>
  </si>
  <si>
    <t>45/2016</t>
  </si>
  <si>
    <t>27/2016</t>
  </si>
  <si>
    <t>39/2016</t>
  </si>
  <si>
    <t>29/2016</t>
  </si>
  <si>
    <t>HM 144/2016</t>
  </si>
  <si>
    <t>HM 8/2017/IROP vč.dodatků 1,2,3</t>
  </si>
  <si>
    <t>HM 21/2017/IROP</t>
  </si>
  <si>
    <t>7/2017/IROP (dodatek 2/2018/IROP)</t>
  </si>
  <si>
    <t>HM 9/2017/IROP</t>
  </si>
  <si>
    <t>HM 14/2017/IROP (dodatek1 3/2018/IROP a dodatek2 č.10/2018/IROP)</t>
  </si>
  <si>
    <t>HM 20/2017IROP</t>
  </si>
  <si>
    <t>HM 1/2018/IROP</t>
  </si>
  <si>
    <t>HM 4/2018/IROP</t>
  </si>
  <si>
    <t>HM 5/2018/IROP</t>
  </si>
  <si>
    <t>HM 6/2018/IROP (dodatek č.21/2018/IROP)</t>
  </si>
  <si>
    <t>HM 9/2018/IROP</t>
  </si>
  <si>
    <t>HM 11/2018/IROP</t>
  </si>
  <si>
    <t>HM 13/2018/IROP</t>
  </si>
  <si>
    <t>HM 14/2018/IROP (dod 39/2018/IROP)</t>
  </si>
  <si>
    <t>HM 19/2018/IROP</t>
  </si>
  <si>
    <t>HM 20/2018/IROP</t>
  </si>
  <si>
    <t>1.1.1.1.6</t>
  </si>
  <si>
    <t xml:space="preserve">HM -22-2018-IROP </t>
  </si>
  <si>
    <t>HM 23/2018/IROP (dodatek 30/2018/IROP)</t>
  </si>
  <si>
    <t>HM 24/2018/IROP</t>
  </si>
  <si>
    <t>HM 25/2018/IROP (dodatek HM /50/2018/IROP)</t>
  </si>
  <si>
    <t>HM 26/2018/IROP</t>
  </si>
  <si>
    <t>HM 27/2018/IROP</t>
  </si>
  <si>
    <t>HM 28/2018/IROP</t>
  </si>
  <si>
    <t>HM 29/2018/IROP  (dodatek HM/42/2018/IROP)</t>
  </si>
  <si>
    <t>HM 33/2018/IROP</t>
  </si>
  <si>
    <t>HM 34/2018/IROP</t>
  </si>
  <si>
    <t>HM 40/2018/IROP</t>
  </si>
  <si>
    <t>HM /48/2018/IROP</t>
  </si>
  <si>
    <t>DODATEK 36/2018/IROP ke smlHM/22/2018/IROP</t>
  </si>
  <si>
    <t>HM /41/2018/IROP</t>
  </si>
  <si>
    <t>HM /45/2018/IROP</t>
  </si>
  <si>
    <t>HM /46/2018/IROP</t>
  </si>
  <si>
    <t>přIpravuje se VŘ</t>
  </si>
  <si>
    <t>1.1.2.1.1</t>
  </si>
  <si>
    <t>1.1.2.1.2</t>
  </si>
  <si>
    <t>HM /51/2018/IROP</t>
  </si>
  <si>
    <t>HM /52/2018/IROP</t>
  </si>
  <si>
    <t>HM /44/2018/IROP</t>
  </si>
  <si>
    <t>HM /43/2018/IROP</t>
  </si>
  <si>
    <t>1.1.1.2.4</t>
  </si>
  <si>
    <t>1.2.0.0.1</t>
  </si>
  <si>
    <t>1.2.0.0.2</t>
  </si>
  <si>
    <t>Žadatel vyplňuje veškeré potřeby projektu dle poslední platného RoPD.</t>
  </si>
  <si>
    <t>Žadatel vyplňuje veškeré potřeby projektu dle listu Smlouvy, zakázky a jiné potřeby.</t>
  </si>
  <si>
    <t>5661 - Peněžní prostředky přijaté od jiných kapitol</t>
  </si>
  <si>
    <t>6661 - Peněžní prostředky přijaté od jiných kapitol</t>
  </si>
  <si>
    <t>Přenos z listu Zdroje RoPD</t>
  </si>
  <si>
    <t>Ve sloupci Celkem odfiltrujte nulové hodnoty a údaje překopírujte do listu Potřeby Změna</t>
  </si>
  <si>
    <t>údaj po Změna</t>
  </si>
  <si>
    <t>Rozdíl Změna - RoPD</t>
  </si>
  <si>
    <t>Rekapitulace dle listu Potřeby RoPD</t>
  </si>
  <si>
    <t>Bilance potřeb a zdrojů je vyrovnaná</t>
  </si>
  <si>
    <t>požadováno celkem</t>
  </si>
  <si>
    <t>z toho příjmy EU:</t>
  </si>
  <si>
    <t>Celkem za rok 2020</t>
  </si>
  <si>
    <t>Nevyžádané prostředky z předchozích let</t>
  </si>
  <si>
    <t>ŽoZ by měla korespondovat s tímto položkovým rozpočtem.</t>
  </si>
  <si>
    <t>Přepočtený počet zaměstnanců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</si>
</sst>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%"/>
    <numFmt numFmtId="165" formatCode="#,##0.00_ ;\-#,##0.00\ "/>
    <numFmt numFmtId="166" formatCode="_-* #,##0.00,_K_č_-;\-* #,##0.00,_K_č_-;_-* \-??\ _K_č_-;_-@_-"/>
    <numFmt numFmtId="167" formatCode="#,##0.0"/>
    <numFmt numFmtId="168" formatCode="%#.00"/>
    <numFmt numFmtId="169" formatCode="#\,##0.00"/>
    <numFmt numFmtId="170" formatCode="\$#.00"/>
    <numFmt numFmtId="171" formatCode="#.00"/>
    <numFmt numFmtId="172" formatCode="#,##0_ ;\-#,##0\ "/>
    <numFmt numFmtId="173" formatCode="0.0"/>
    <numFmt numFmtId="174" formatCode="0.000"/>
  </numFmts>
  <fonts count="9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5" tint="-0.249977111117893"/>
      <name val="Calibri"/>
      <family val="2"/>
      <charset val="238"/>
      <scheme val="minor"/>
    </font>
    <font>
      <i/>
      <sz val="8"/>
      <color theme="5" tint="-0.249977111117893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name val="Arial CE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  <font>
      <b/>
      <sz val="10"/>
      <name val="Times New Roman CE"/>
      <charset val="238"/>
    </font>
    <font>
      <i/>
      <sz val="8"/>
      <name val="Times New Roman CE"/>
      <family val="1"/>
      <charset val="238"/>
    </font>
    <font>
      <b/>
      <sz val="10"/>
      <color indexed="10"/>
      <name val="Times New Roman CE"/>
      <charset val="238"/>
    </font>
    <font>
      <sz val="12"/>
      <name val="Times New Roman CE"/>
      <family val="1"/>
      <charset val="238"/>
    </font>
    <font>
      <sz val="12"/>
      <name val="Times New Roman CE"/>
      <charset val="238"/>
    </font>
    <font>
      <b/>
      <vertAlign val="superscript"/>
      <sz val="9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2"/>
      <name val="Times New Roman CE"/>
      <charset val="238"/>
    </font>
    <font>
      <b/>
      <sz val="10"/>
      <name val="Arial CE"/>
      <charset val="238"/>
    </font>
    <font>
      <u/>
      <sz val="11"/>
      <color rgb="FF0000FF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color theme="4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 CE"/>
      <charset val="238"/>
    </font>
    <font>
      <sz val="1"/>
      <color indexed="8"/>
      <name val="Courier"/>
      <family val="3"/>
    </font>
    <font>
      <sz val="1"/>
      <color indexed="8"/>
      <name val="Courier"/>
      <family val="3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u/>
      <sz val="11"/>
      <color theme="10"/>
      <name val="Calibri"/>
      <family val="2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8"/>
      <name val="Trebuchet MS"/>
      <family val="2"/>
    </font>
    <font>
      <sz val="11"/>
      <color rgb="FF000000"/>
      <name val="Calibri"/>
      <family val="2"/>
      <charset val="204"/>
    </font>
    <font>
      <sz val="8"/>
      <name val="Trebuchet MS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249977111117893"/>
      </left>
      <right style="thin">
        <color theme="4" tint="-0.499984740745262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4" tint="-0.499984740745262"/>
      </bottom>
      <diagonal/>
    </border>
  </borders>
  <cellStyleXfs count="16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7" fillId="0" borderId="0"/>
    <xf numFmtId="166" fontId="21" fillId="0" borderId="0" applyBorder="0" applyProtection="0"/>
    <xf numFmtId="0" fontId="14" fillId="0" borderId="0"/>
    <xf numFmtId="0" fontId="33" fillId="0" borderId="0" applyBorder="0" applyProtection="0"/>
    <xf numFmtId="0" fontId="44" fillId="0" borderId="0"/>
    <xf numFmtId="0" fontId="46" fillId="0" borderId="0" applyNumberFormat="0" applyFill="0" applyBorder="0" applyAlignment="0" applyProtection="0"/>
    <xf numFmtId="0" fontId="49" fillId="0" borderId="0"/>
    <xf numFmtId="0" fontId="44" fillId="0" borderId="0"/>
    <xf numFmtId="0" fontId="44" fillId="0" borderId="0"/>
    <xf numFmtId="0" fontId="44" fillId="0" borderId="0"/>
    <xf numFmtId="169" fontId="50" fillId="0" borderId="0">
      <protection locked="0"/>
    </xf>
    <xf numFmtId="169" fontId="51" fillId="0" borderId="0">
      <protection locked="0"/>
    </xf>
    <xf numFmtId="169" fontId="50" fillId="0" borderId="0">
      <protection locked="0"/>
    </xf>
    <xf numFmtId="169" fontId="51" fillId="0" borderId="0">
      <protection locked="0"/>
    </xf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0" fillId="0" borderId="34">
      <protection locked="0"/>
    </xf>
    <xf numFmtId="0" fontId="51" fillId="0" borderId="34">
      <protection locked="0"/>
    </xf>
    <xf numFmtId="0" fontId="51" fillId="0" borderId="34">
      <protection locked="0"/>
    </xf>
    <xf numFmtId="43" fontId="49" fillId="0" borderId="0" applyFont="0" applyFill="0" applyBorder="0" applyAlignment="0" applyProtection="0"/>
    <xf numFmtId="0" fontId="50" fillId="0" borderId="0">
      <protection locked="0"/>
    </xf>
    <xf numFmtId="0" fontId="51" fillId="0" borderId="0">
      <protection locked="0"/>
    </xf>
    <xf numFmtId="0" fontId="5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56" fillId="21" borderId="35" applyNumberFormat="0" applyAlignment="0" applyProtection="0"/>
    <xf numFmtId="170" fontId="50" fillId="0" borderId="0">
      <protection locked="0"/>
    </xf>
    <xf numFmtId="170" fontId="51" fillId="0" borderId="0">
      <protection locked="0"/>
    </xf>
    <xf numFmtId="170" fontId="50" fillId="0" borderId="0">
      <protection locked="0"/>
    </xf>
    <xf numFmtId="170" fontId="51" fillId="0" borderId="0">
      <protection locked="0"/>
    </xf>
    <xf numFmtId="44" fontId="49" fillId="0" borderId="0" applyFont="0" applyFill="0" applyBorder="0" applyAlignment="0" applyProtection="0"/>
    <xf numFmtId="0" fontId="57" fillId="0" borderId="36" applyNumberFormat="0" applyFill="0" applyAlignment="0" applyProtection="0"/>
    <xf numFmtId="0" fontId="58" fillId="0" borderId="37" applyNumberFormat="0" applyFill="0" applyAlignment="0" applyProtection="0"/>
    <xf numFmtId="0" fontId="59" fillId="0" borderId="3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>
      <protection locked="0"/>
    </xf>
    <xf numFmtId="0" fontId="61" fillId="0" borderId="0">
      <protection locked="0"/>
    </xf>
    <xf numFmtId="0" fontId="60" fillId="0" borderId="0">
      <protection locked="0"/>
    </xf>
    <xf numFmtId="0" fontId="61" fillId="0" borderId="0">
      <protection locked="0"/>
    </xf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/>
    <xf numFmtId="0" fontId="65" fillId="0" borderId="0"/>
    <xf numFmtId="0" fontId="17" fillId="0" borderId="0"/>
    <xf numFmtId="0" fontId="17" fillId="0" borderId="0"/>
    <xf numFmtId="0" fontId="66" fillId="0" borderId="0" applyAlignment="0">
      <alignment vertical="top" wrapText="1"/>
      <protection locked="0"/>
    </xf>
    <xf numFmtId="0" fontId="66" fillId="0" borderId="0" applyAlignment="0">
      <alignment vertical="top" wrapText="1"/>
      <protection locked="0"/>
    </xf>
    <xf numFmtId="0" fontId="64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71" fontId="50" fillId="0" borderId="0">
      <protection locked="0"/>
    </xf>
    <xf numFmtId="171" fontId="51" fillId="0" borderId="0">
      <protection locked="0"/>
    </xf>
    <xf numFmtId="171" fontId="50" fillId="0" borderId="0">
      <protection locked="0"/>
    </xf>
    <xf numFmtId="171" fontId="51" fillId="0" borderId="0">
      <protection locked="0"/>
    </xf>
    <xf numFmtId="0" fontId="49" fillId="23" borderId="39" applyNumberFormat="0" applyFont="0" applyAlignment="0" applyProtection="0"/>
    <xf numFmtId="168" fontId="51" fillId="0" borderId="0">
      <protection locked="0"/>
    </xf>
    <xf numFmtId="0" fontId="67" fillId="0" borderId="40" applyNumberFormat="0" applyFill="0" applyAlignment="0" applyProtection="0"/>
    <xf numFmtId="0" fontId="68" fillId="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12" borderId="41" applyNumberFormat="0" applyAlignment="0" applyProtection="0"/>
    <xf numFmtId="0" fontId="71" fillId="24" borderId="41" applyNumberFormat="0" applyAlignment="0" applyProtection="0"/>
    <xf numFmtId="0" fontId="72" fillId="24" borderId="42" applyNumberFormat="0" applyAlignment="0" applyProtection="0"/>
    <xf numFmtId="0" fontId="73" fillId="0" borderId="0" applyNumberForma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8" borderId="0" applyNumberFormat="0" applyBorder="0" applyAlignment="0" applyProtection="0"/>
    <xf numFmtId="168" fontId="50" fillId="0" borderId="0">
      <protection locked="0"/>
    </xf>
    <xf numFmtId="0" fontId="44" fillId="0" borderId="0"/>
    <xf numFmtId="0" fontId="17" fillId="0" borderId="0"/>
    <xf numFmtId="0" fontId="17" fillId="0" borderId="0"/>
    <xf numFmtId="0" fontId="74" fillId="0" borderId="43" applyNumberFormat="0" applyFill="0" applyAlignment="0" applyProtection="0"/>
    <xf numFmtId="0" fontId="17" fillId="23" borderId="39" applyNumberFormat="0" applyFont="0" applyAlignment="0" applyProtection="0"/>
    <xf numFmtId="0" fontId="17" fillId="0" borderId="0"/>
    <xf numFmtId="0" fontId="17" fillId="0" borderId="0"/>
    <xf numFmtId="0" fontId="17" fillId="0" borderId="0"/>
    <xf numFmtId="168" fontId="51" fillId="0" borderId="0">
      <protection locked="0"/>
    </xf>
    <xf numFmtId="0" fontId="17" fillId="0" borderId="0"/>
    <xf numFmtId="0" fontId="17" fillId="0" borderId="0"/>
    <xf numFmtId="0" fontId="49" fillId="0" borderId="0"/>
    <xf numFmtId="169" fontId="50" fillId="0" borderId="0">
      <protection locked="0"/>
    </xf>
    <xf numFmtId="169" fontId="50" fillId="0" borderId="0">
      <protection locked="0"/>
    </xf>
    <xf numFmtId="0" fontId="50" fillId="0" borderId="34">
      <protection locked="0"/>
    </xf>
    <xf numFmtId="0" fontId="50" fillId="0" borderId="34">
      <protection locked="0"/>
    </xf>
    <xf numFmtId="0" fontId="50" fillId="0" borderId="0">
      <protection locked="0"/>
    </xf>
    <xf numFmtId="170" fontId="50" fillId="0" borderId="0">
      <protection locked="0"/>
    </xf>
    <xf numFmtId="170" fontId="5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71" fontId="50" fillId="0" borderId="0">
      <protection locked="0"/>
    </xf>
    <xf numFmtId="171" fontId="50" fillId="0" borderId="0">
      <protection locked="0"/>
    </xf>
    <xf numFmtId="168" fontId="50" fillId="0" borderId="0">
      <protection locked="0"/>
    </xf>
    <xf numFmtId="168" fontId="50" fillId="0" borderId="0">
      <protection locked="0"/>
    </xf>
    <xf numFmtId="0" fontId="75" fillId="0" borderId="0" applyNumberFormat="0" applyFill="0" applyBorder="0" applyAlignment="0" applyProtection="0"/>
    <xf numFmtId="0" fontId="76" fillId="0" borderId="54" applyNumberFormat="0" applyFill="0" applyAlignment="0" applyProtection="0"/>
    <xf numFmtId="0" fontId="77" fillId="0" borderId="55" applyNumberFormat="0" applyFill="0" applyAlignment="0" applyProtection="0"/>
    <xf numFmtId="0" fontId="78" fillId="0" borderId="56" applyNumberFormat="0" applyFill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32" borderId="57" applyNumberFormat="0" applyAlignment="0" applyProtection="0"/>
    <xf numFmtId="0" fontId="83" fillId="33" borderId="58" applyNumberFormat="0" applyAlignment="0" applyProtection="0"/>
    <xf numFmtId="0" fontId="84" fillId="33" borderId="57" applyNumberFormat="0" applyAlignment="0" applyProtection="0"/>
    <xf numFmtId="0" fontId="85" fillId="0" borderId="59" applyNumberFormat="0" applyFill="0" applyAlignment="0" applyProtection="0"/>
    <xf numFmtId="0" fontId="7" fillId="34" borderId="60" applyNumberFormat="0" applyAlignment="0" applyProtection="0"/>
    <xf numFmtId="0" fontId="86" fillId="0" borderId="0" applyNumberFormat="0" applyFill="0" applyBorder="0" applyAlignment="0" applyProtection="0"/>
    <xf numFmtId="0" fontId="1" fillId="35" borderId="61" applyNumberFormat="0" applyFont="0" applyAlignment="0" applyProtection="0"/>
    <xf numFmtId="0" fontId="87" fillId="0" borderId="0" applyNumberFormat="0" applyFill="0" applyBorder="0" applyAlignment="0" applyProtection="0"/>
    <xf numFmtId="0" fontId="2" fillId="0" borderId="62" applyNumberFormat="0" applyFill="0" applyAlignment="0" applyProtection="0"/>
    <xf numFmtId="0" fontId="8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88" fillId="39" borderId="0" applyNumberFormat="0" applyBorder="0" applyAlignment="0" applyProtection="0"/>
    <xf numFmtId="0" fontId="8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88" fillId="43" borderId="0" applyNumberFormat="0" applyBorder="0" applyAlignment="0" applyProtection="0"/>
    <xf numFmtId="0" fontId="8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88" fillId="47" borderId="0" applyNumberFormat="0" applyBorder="0" applyAlignment="0" applyProtection="0"/>
    <xf numFmtId="0" fontId="88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88" fillId="51" borderId="0" applyNumberFormat="0" applyBorder="0" applyAlignment="0" applyProtection="0"/>
    <xf numFmtId="0" fontId="88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88" fillId="55" borderId="0" applyNumberFormat="0" applyBorder="0" applyAlignment="0" applyProtection="0"/>
    <xf numFmtId="0" fontId="88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88" fillId="59" borderId="0" applyNumberFormat="0" applyBorder="0" applyAlignment="0" applyProtection="0"/>
  </cellStyleXfs>
  <cellXfs count="4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1" xfId="0" applyFont="1" applyBorder="1" applyAlignment="1" applyProtection="1">
      <alignment wrapText="1"/>
      <protection locked="0"/>
    </xf>
    <xf numFmtId="0" fontId="7" fillId="3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 locked="0"/>
    </xf>
    <xf numFmtId="0" fontId="15" fillId="0" borderId="0" xfId="3" applyFont="1"/>
    <xf numFmtId="0" fontId="16" fillId="0" borderId="0" xfId="3" applyFont="1"/>
    <xf numFmtId="0" fontId="16" fillId="0" borderId="0" xfId="4" applyFont="1" applyAlignment="1">
      <alignment horizontal="centerContinuous"/>
    </xf>
    <xf numFmtId="0" fontId="17" fillId="0" borderId="0" xfId="4" applyBorder="1"/>
    <xf numFmtId="0" fontId="17" fillId="0" borderId="0" xfId="4"/>
    <xf numFmtId="0" fontId="18" fillId="0" borderId="0" xfId="3" applyFont="1" applyAlignment="1">
      <alignment vertical="top"/>
    </xf>
    <xf numFmtId="0" fontId="16" fillId="0" borderId="0" xfId="3" applyFont="1" applyAlignment="1">
      <alignment vertical="top"/>
    </xf>
    <xf numFmtId="0" fontId="14" fillId="0" borderId="0" xfId="3" applyFont="1"/>
    <xf numFmtId="0" fontId="16" fillId="0" borderId="0" xfId="4" applyFont="1" applyAlignment="1">
      <alignment vertical="top"/>
    </xf>
    <xf numFmtId="0" fontId="19" fillId="0" borderId="0" xfId="3" applyFont="1" applyAlignment="1">
      <alignment vertical="top"/>
    </xf>
    <xf numFmtId="0" fontId="20" fillId="0" borderId="0" xfId="4" applyFont="1"/>
    <xf numFmtId="0" fontId="16" fillId="0" borderId="0" xfId="5" applyNumberFormat="1" applyFont="1"/>
    <xf numFmtId="0" fontId="20" fillId="0" borderId="0" xfId="5" applyNumberFormat="1" applyFont="1"/>
    <xf numFmtId="0" fontId="22" fillId="0" borderId="0" xfId="3" applyFont="1"/>
    <xf numFmtId="0" fontId="18" fillId="0" borderId="0" xfId="4" applyFont="1" applyAlignment="1">
      <alignment vertical="top"/>
    </xf>
    <xf numFmtId="0" fontId="16" fillId="0" borderId="6" xfId="4" applyFont="1" applyBorder="1" applyAlignment="1">
      <alignment wrapText="1"/>
    </xf>
    <xf numFmtId="0" fontId="16" fillId="0" borderId="6" xfId="4" applyFont="1" applyFill="1" applyBorder="1" applyAlignment="1">
      <alignment horizontal="center" vertical="center"/>
    </xf>
    <xf numFmtId="0" fontId="16" fillId="0" borderId="7" xfId="4" applyFont="1" applyFill="1" applyBorder="1" applyAlignment="1">
      <alignment horizontal="center" vertical="center"/>
    </xf>
    <xf numFmtId="0" fontId="16" fillId="0" borderId="6" xfId="4" applyFont="1" applyBorder="1" applyAlignment="1">
      <alignment horizontal="center" wrapText="1"/>
    </xf>
    <xf numFmtId="0" fontId="16" fillId="0" borderId="8" xfId="4" applyFont="1" applyBorder="1" applyAlignment="1">
      <alignment horizontal="center" wrapText="1"/>
    </xf>
    <xf numFmtId="0" fontId="16" fillId="0" borderId="9" xfId="4" applyFont="1" applyBorder="1" applyAlignment="1">
      <alignment horizontal="center" wrapText="1"/>
    </xf>
    <xf numFmtId="0" fontId="16" fillId="0" borderId="0" xfId="4" applyFont="1" applyBorder="1" applyAlignment="1">
      <alignment horizontal="center" wrapText="1"/>
    </xf>
    <xf numFmtId="0" fontId="16" fillId="0" borderId="10" xfId="4" applyFont="1" applyBorder="1"/>
    <xf numFmtId="0" fontId="23" fillId="0" borderId="10" xfId="4" applyFont="1" applyBorder="1" applyAlignment="1">
      <alignment horizontal="center" vertical="top"/>
    </xf>
    <xf numFmtId="0" fontId="23" fillId="0" borderId="11" xfId="4" applyFont="1" applyBorder="1" applyAlignment="1">
      <alignment horizontal="center" vertical="top"/>
    </xf>
    <xf numFmtId="0" fontId="23" fillId="0" borderId="12" xfId="4" applyFont="1" applyBorder="1" applyAlignment="1">
      <alignment horizontal="center" vertical="top"/>
    </xf>
    <xf numFmtId="0" fontId="23" fillId="0" borderId="6" xfId="4" applyFont="1" applyBorder="1" applyAlignment="1">
      <alignment horizontal="center" vertical="top"/>
    </xf>
    <xf numFmtId="0" fontId="23" fillId="0" borderId="13" xfId="4" applyFont="1" applyBorder="1" applyAlignment="1">
      <alignment horizontal="center" vertical="top"/>
    </xf>
    <xf numFmtId="0" fontId="23" fillId="0" borderId="0" xfId="4" applyFont="1" applyBorder="1" applyAlignment="1">
      <alignment horizontal="center" vertical="top"/>
    </xf>
    <xf numFmtId="0" fontId="16" fillId="0" borderId="14" xfId="4" applyFont="1" applyBorder="1" applyAlignment="1">
      <alignment horizontal="center" vertical="top"/>
    </xf>
    <xf numFmtId="0" fontId="16" fillId="0" borderId="15" xfId="6" applyFont="1" applyBorder="1" applyAlignment="1">
      <alignment wrapText="1"/>
    </xf>
    <xf numFmtId="49" fontId="16" fillId="0" borderId="16" xfId="6" applyNumberFormat="1" applyFont="1" applyBorder="1" applyAlignment="1">
      <alignment horizontal="center" wrapText="1"/>
    </xf>
    <xf numFmtId="3" fontId="16" fillId="0" borderId="0" xfId="4" applyNumberFormat="1" applyFont="1" applyBorder="1" applyAlignment="1">
      <alignment wrapText="1"/>
    </xf>
    <xf numFmtId="0" fontId="16" fillId="0" borderId="15" xfId="4" applyFont="1" applyBorder="1" applyAlignment="1">
      <alignment horizontal="center" vertical="top"/>
    </xf>
    <xf numFmtId="0" fontId="16" fillId="0" borderId="15" xfId="6" applyFont="1" applyBorder="1" applyAlignment="1">
      <alignment horizontal="left" wrapText="1"/>
    </xf>
    <xf numFmtId="3" fontId="16" fillId="0" borderId="0" xfId="4" applyNumberFormat="1" applyFont="1" applyFill="1" applyBorder="1" applyAlignment="1">
      <alignment wrapText="1"/>
    </xf>
    <xf numFmtId="0" fontId="16" fillId="0" borderId="15" xfId="6" applyFont="1" applyFill="1" applyBorder="1" applyAlignment="1">
      <alignment wrapText="1"/>
    </xf>
    <xf numFmtId="0" fontId="16" fillId="0" borderId="22" xfId="6" applyFont="1" applyBorder="1" applyAlignment="1">
      <alignment wrapText="1"/>
    </xf>
    <xf numFmtId="0" fontId="16" fillId="0" borderId="22" xfId="4" applyFont="1" applyBorder="1" applyAlignment="1">
      <alignment horizontal="center" vertical="top"/>
    </xf>
    <xf numFmtId="49" fontId="16" fillId="0" borderId="24" xfId="6" applyNumberFormat="1" applyFont="1" applyBorder="1" applyAlignment="1">
      <alignment horizontal="center" wrapText="1"/>
    </xf>
    <xf numFmtId="0" fontId="16" fillId="0" borderId="6" xfId="4" applyFont="1" applyBorder="1" applyAlignment="1">
      <alignment horizontal="center" vertical="top"/>
    </xf>
    <xf numFmtId="0" fontId="15" fillId="0" borderId="6" xfId="4" applyFont="1" applyBorder="1" applyAlignment="1">
      <alignment wrapText="1"/>
    </xf>
    <xf numFmtId="49" fontId="16" fillId="0" borderId="7" xfId="6" applyNumberFormat="1" applyFont="1" applyBorder="1" applyAlignment="1">
      <alignment horizontal="center" wrapText="1"/>
    </xf>
    <xf numFmtId="3" fontId="22" fillId="0" borderId="0" xfId="4" applyNumberFormat="1" applyFont="1" applyFill="1" applyBorder="1" applyAlignment="1">
      <alignment wrapText="1"/>
    </xf>
    <xf numFmtId="49" fontId="16" fillId="0" borderId="7" xfId="4" applyNumberFormat="1" applyFont="1" applyFill="1" applyBorder="1" applyAlignment="1">
      <alignment horizontal="center" wrapText="1"/>
    </xf>
    <xf numFmtId="0" fontId="15" fillId="0" borderId="10" xfId="4" applyFont="1" applyBorder="1" applyAlignment="1">
      <alignment wrapText="1"/>
    </xf>
    <xf numFmtId="3" fontId="16" fillId="0" borderId="7" xfId="4" applyNumberFormat="1" applyFont="1" applyFill="1" applyBorder="1" applyAlignment="1">
      <alignment wrapText="1"/>
    </xf>
    <xf numFmtId="3" fontId="15" fillId="0" borderId="0" xfId="4" applyNumberFormat="1" applyFont="1" applyFill="1" applyBorder="1" applyAlignment="1">
      <alignment wrapText="1"/>
    </xf>
    <xf numFmtId="0" fontId="16" fillId="0" borderId="27" xfId="4" applyFont="1" applyBorder="1" applyAlignment="1">
      <alignment horizontal="center" vertical="top"/>
    </xf>
    <xf numFmtId="0" fontId="16" fillId="0" borderId="6" xfId="4" applyFont="1" applyBorder="1" applyAlignment="1">
      <alignment vertical="top" wrapText="1"/>
    </xf>
    <xf numFmtId="3" fontId="16" fillId="0" borderId="6" xfId="4" applyNumberFormat="1" applyFont="1" applyFill="1" applyBorder="1" applyAlignment="1">
      <alignment wrapText="1"/>
    </xf>
    <xf numFmtId="0" fontId="16" fillId="0" borderId="0" xfId="4" applyFont="1" applyBorder="1" applyAlignment="1">
      <alignment horizontal="center" vertical="top"/>
    </xf>
    <xf numFmtId="0" fontId="16" fillId="0" borderId="0" xfId="4" applyFont="1" applyBorder="1" applyAlignment="1">
      <alignment vertical="top" wrapText="1"/>
    </xf>
    <xf numFmtId="0" fontId="25" fillId="0" borderId="0" xfId="3" applyFont="1"/>
    <xf numFmtId="3" fontId="16" fillId="0" borderId="0" xfId="4" applyNumberFormat="1" applyFont="1" applyBorder="1" applyAlignment="1">
      <alignment horizontal="center" wrapText="1"/>
    </xf>
    <xf numFmtId="0" fontId="26" fillId="0" borderId="0" xfId="3" applyFont="1"/>
    <xf numFmtId="0" fontId="27" fillId="0" borderId="0" xfId="4" applyFont="1" applyBorder="1"/>
    <xf numFmtId="0" fontId="28" fillId="0" borderId="0" xfId="4" applyFont="1" applyFill="1" applyBorder="1" applyAlignment="1">
      <alignment wrapText="1"/>
    </xf>
    <xf numFmtId="0" fontId="29" fillId="0" borderId="0" xfId="4" applyFont="1" applyFill="1" applyBorder="1" applyAlignment="1">
      <alignment wrapText="1"/>
    </xf>
    <xf numFmtId="167" fontId="29" fillId="0" borderId="0" xfId="4" applyNumberFormat="1" applyFont="1" applyFill="1" applyBorder="1" applyAlignment="1">
      <alignment wrapText="1"/>
    </xf>
    <xf numFmtId="0" fontId="30" fillId="0" borderId="0" xfId="3" applyFont="1" applyBorder="1" applyAlignment="1"/>
    <xf numFmtId="0" fontId="25" fillId="0" borderId="0" xfId="3" applyFont="1" applyBorder="1"/>
    <xf numFmtId="0" fontId="31" fillId="0" borderId="0" xfId="3" applyFont="1" applyBorder="1" applyAlignment="1"/>
    <xf numFmtId="0" fontId="14" fillId="0" borderId="0" xfId="3" applyBorder="1"/>
    <xf numFmtId="0" fontId="32" fillId="0" borderId="0" xfId="3" applyFont="1" applyBorder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/>
    <xf numFmtId="0" fontId="4" fillId="0" borderId="0" xfId="0" applyFont="1"/>
    <xf numFmtId="0" fontId="6" fillId="3" borderId="1" xfId="0" applyFont="1" applyFill="1" applyBorder="1" applyAlignment="1">
      <alignment horizontal="center"/>
    </xf>
    <xf numFmtId="0" fontId="8" fillId="0" borderId="0" xfId="0" applyFont="1"/>
    <xf numFmtId="0" fontId="7" fillId="4" borderId="29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4" fontId="2" fillId="0" borderId="1" xfId="0" applyNumberFormat="1" applyFont="1" applyBorder="1" applyAlignment="1">
      <alignment vertical="top"/>
    </xf>
    <xf numFmtId="0" fontId="6" fillId="3" borderId="3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6" fillId="3" borderId="30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/>
    </xf>
    <xf numFmtId="0" fontId="5" fillId="0" borderId="1" xfId="0" applyFont="1" applyBorder="1" applyAlignment="1" applyProtection="1">
      <alignment horizontal="center"/>
      <protection locked="0"/>
    </xf>
    <xf numFmtId="4" fontId="4" fillId="0" borderId="1" xfId="1" applyNumberFormat="1" applyFont="1" applyBorder="1" applyProtection="1">
      <protection locked="0"/>
    </xf>
    <xf numFmtId="0" fontId="7" fillId="4" borderId="32" xfId="0" applyFont="1" applyFill="1" applyBorder="1" applyAlignment="1">
      <alignment vertical="top"/>
    </xf>
    <xf numFmtId="0" fontId="0" fillId="0" borderId="0" xfId="0" applyAlignment="1">
      <alignment vertical="top"/>
    </xf>
    <xf numFmtId="0" fontId="7" fillId="4" borderId="32" xfId="0" applyFont="1" applyFill="1" applyBorder="1" applyAlignment="1">
      <alignment vertical="top"/>
    </xf>
    <xf numFmtId="0" fontId="0" fillId="0" borderId="0" xfId="0" applyAlignment="1">
      <alignment horizontal="center" vertical="top"/>
    </xf>
    <xf numFmtId="0" fontId="6" fillId="3" borderId="1" xfId="0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6" fillId="3" borderId="30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0" fontId="0" fillId="5" borderId="0" xfId="0" applyFill="1" applyAlignment="1">
      <alignment vertical="top"/>
    </xf>
    <xf numFmtId="0" fontId="43" fillId="5" borderId="0" xfId="0" applyFont="1" applyFill="1" applyAlignment="1">
      <alignment horizontal="center" vertical="top" wrapText="1"/>
    </xf>
    <xf numFmtId="0" fontId="0" fillId="5" borderId="0" xfId="0" applyFill="1" applyBorder="1" applyAlignment="1">
      <alignment vertical="top"/>
    </xf>
    <xf numFmtId="0" fontId="0" fillId="5" borderId="0" xfId="0" applyFill="1" applyBorder="1" applyAlignment="1" applyProtection="1">
      <alignment horizontal="left" vertical="top"/>
      <protection locked="0"/>
    </xf>
    <xf numFmtId="0" fontId="0" fillId="5" borderId="0" xfId="0" applyFill="1"/>
    <xf numFmtId="0" fontId="2" fillId="5" borderId="0" xfId="0" applyFont="1" applyFill="1"/>
    <xf numFmtId="0" fontId="5" fillId="5" borderId="0" xfId="0" applyFont="1" applyFill="1" applyAlignment="1">
      <alignment wrapText="1"/>
    </xf>
    <xf numFmtId="4" fontId="0" fillId="5" borderId="0" xfId="0" applyNumberFormat="1" applyFill="1"/>
    <xf numFmtId="165" fontId="13" fillId="5" borderId="0" xfId="1" applyNumberFormat="1" applyFont="1" applyFill="1" applyAlignment="1">
      <alignment horizontal="right"/>
    </xf>
    <xf numFmtId="165" fontId="13" fillId="5" borderId="0" xfId="1" applyNumberFormat="1" applyFont="1" applyFill="1" applyAlignment="1">
      <alignment horizontal="center"/>
    </xf>
    <xf numFmtId="165" fontId="2" fillId="5" borderId="0" xfId="0" applyNumberFormat="1" applyFont="1" applyFill="1"/>
    <xf numFmtId="4" fontId="2" fillId="5" borderId="1" xfId="0" applyNumberFormat="1" applyFont="1" applyFill="1" applyBorder="1"/>
    <xf numFmtId="4" fontId="0" fillId="5" borderId="1" xfId="0" applyNumberFormat="1" applyFill="1" applyBorder="1"/>
    <xf numFmtId="4" fontId="4" fillId="5" borderId="1" xfId="0" applyNumberFormat="1" applyFont="1" applyFill="1" applyBorder="1"/>
    <xf numFmtId="4" fontId="9" fillId="5" borderId="1" xfId="0" applyNumberFormat="1" applyFont="1" applyFill="1" applyBorder="1"/>
    <xf numFmtId="0" fontId="37" fillId="5" borderId="0" xfId="0" applyFont="1" applyFill="1"/>
    <xf numFmtId="0" fontId="4" fillId="5" borderId="0" xfId="0" applyFont="1" applyFill="1"/>
    <xf numFmtId="165" fontId="40" fillId="5" borderId="0" xfId="1" applyNumberFormat="1" applyFont="1" applyFill="1" applyAlignment="1">
      <alignment horizontal="right"/>
    </xf>
    <xf numFmtId="165" fontId="38" fillId="5" borderId="0" xfId="1" applyNumberFormat="1" applyFont="1" applyFill="1" applyAlignment="1">
      <alignment horizontal="right"/>
    </xf>
    <xf numFmtId="165" fontId="41" fillId="5" borderId="0" xfId="0" applyNumberFormat="1" applyFont="1" applyFill="1"/>
    <xf numFmtId="0" fontId="3" fillId="5" borderId="0" xfId="0" applyFont="1" applyFill="1"/>
    <xf numFmtId="0" fontId="35" fillId="5" borderId="0" xfId="0" applyFont="1" applyFill="1"/>
    <xf numFmtId="43" fontId="9" fillId="5" borderId="0" xfId="1" applyFont="1" applyFill="1"/>
    <xf numFmtId="0" fontId="36" fillId="5" borderId="0" xfId="0" applyFont="1" applyFill="1"/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4" fontId="9" fillId="5" borderId="0" xfId="0" applyNumberFormat="1" applyFont="1" applyFill="1" applyBorder="1"/>
    <xf numFmtId="4" fontId="4" fillId="5" borderId="0" xfId="0" applyNumberFormat="1" applyFont="1" applyFill="1" applyBorder="1"/>
    <xf numFmtId="0" fontId="12" fillId="5" borderId="0" xfId="0" applyFont="1" applyFill="1"/>
    <xf numFmtId="0" fontId="5" fillId="5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4" fontId="34" fillId="6" borderId="5" xfId="1" applyNumberFormat="1" applyFont="1" applyFill="1" applyBorder="1"/>
    <xf numFmtId="4" fontId="5" fillId="6" borderId="5" xfId="1" applyNumberFormat="1" applyFont="1" applyFill="1" applyBorder="1"/>
    <xf numFmtId="4" fontId="34" fillId="5" borderId="5" xfId="1" applyNumberFormat="1" applyFont="1" applyFill="1" applyBorder="1"/>
    <xf numFmtId="4" fontId="5" fillId="5" borderId="5" xfId="1" applyNumberFormat="1" applyFont="1" applyFill="1" applyBorder="1"/>
    <xf numFmtId="0" fontId="11" fillId="5" borderId="0" xfId="0" applyFont="1" applyFill="1" applyAlignment="1">
      <alignment vertical="top"/>
    </xf>
    <xf numFmtId="0" fontId="11" fillId="5" borderId="0" xfId="0" applyFont="1" applyFill="1" applyAlignment="1">
      <alignment horizontal="center" vertical="top"/>
    </xf>
    <xf numFmtId="0" fontId="0" fillId="5" borderId="0" xfId="0" applyFill="1" applyAlignment="1">
      <alignment horizontal="center" vertical="top"/>
    </xf>
    <xf numFmtId="0" fontId="2" fillId="5" borderId="0" xfId="0" applyFont="1" applyFill="1" applyAlignment="1">
      <alignment vertical="top"/>
    </xf>
    <xf numFmtId="0" fontId="10" fillId="5" borderId="0" xfId="0" applyFont="1" applyFill="1" applyAlignment="1">
      <alignment vertical="top"/>
    </xf>
    <xf numFmtId="0" fontId="10" fillId="5" borderId="0" xfId="0" applyFont="1" applyFill="1" applyAlignment="1">
      <alignment horizontal="center" vertical="top"/>
    </xf>
    <xf numFmtId="165" fontId="13" fillId="5" borderId="0" xfId="1" applyNumberFormat="1" applyFont="1" applyFill="1" applyAlignment="1">
      <alignment horizontal="right" vertical="top"/>
    </xf>
    <xf numFmtId="165" fontId="2" fillId="5" borderId="0" xfId="0" applyNumberFormat="1" applyFont="1" applyFill="1" applyAlignment="1">
      <alignment vertical="top"/>
    </xf>
    <xf numFmtId="0" fontId="5" fillId="5" borderId="0" xfId="0" applyFont="1" applyFill="1" applyAlignment="1">
      <alignment vertical="top" wrapText="1"/>
    </xf>
    <xf numFmtId="165" fontId="13" fillId="5" borderId="0" xfId="1" applyNumberFormat="1" applyFont="1" applyFill="1" applyAlignment="1">
      <alignment horizontal="center" vertical="top"/>
    </xf>
    <xf numFmtId="4" fontId="0" fillId="5" borderId="0" xfId="0" applyNumberFormat="1" applyFill="1" applyAlignment="1">
      <alignment vertical="top"/>
    </xf>
    <xf numFmtId="0" fontId="2" fillId="5" borderId="0" xfId="0" applyFont="1" applyFill="1" applyAlignment="1">
      <alignment horizontal="center" vertical="top"/>
    </xf>
    <xf numFmtId="4" fontId="4" fillId="5" borderId="1" xfId="1" applyNumberFormat="1" applyFont="1" applyFill="1" applyBorder="1" applyAlignment="1">
      <alignment vertical="top"/>
    </xf>
    <xf numFmtId="4" fontId="2" fillId="5" borderId="1" xfId="0" applyNumberFormat="1" applyFont="1" applyFill="1" applyBorder="1" applyAlignment="1">
      <alignment vertical="top"/>
    </xf>
    <xf numFmtId="4" fontId="4" fillId="5" borderId="1" xfId="0" applyNumberFormat="1" applyFont="1" applyFill="1" applyBorder="1" applyAlignment="1">
      <alignment vertical="top"/>
    </xf>
    <xf numFmtId="4" fontId="0" fillId="5" borderId="1" xfId="0" applyNumberFormat="1" applyFill="1" applyBorder="1" applyAlignment="1">
      <alignment vertical="top"/>
    </xf>
    <xf numFmtId="0" fontId="5" fillId="5" borderId="0" xfId="0" applyFont="1" applyFill="1" applyAlignment="1">
      <alignment horizontal="center" vertical="top" wrapText="1"/>
    </xf>
    <xf numFmtId="0" fontId="4" fillId="5" borderId="0" xfId="0" applyFont="1" applyFill="1" applyAlignment="1">
      <alignment horizontal="right" vertical="top"/>
    </xf>
    <xf numFmtId="0" fontId="8" fillId="5" borderId="0" xfId="0" applyFont="1" applyFill="1"/>
    <xf numFmtId="165" fontId="13" fillId="5" borderId="0" xfId="1" applyNumberFormat="1" applyFont="1" applyFill="1" applyAlignment="1">
      <alignment horizontal="left" vertical="top"/>
    </xf>
    <xf numFmtId="0" fontId="42" fillId="5" borderId="0" xfId="0" applyFont="1" applyFill="1" applyAlignment="1">
      <alignment vertical="top"/>
    </xf>
    <xf numFmtId="0" fontId="10" fillId="5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8" fillId="0" borderId="0" xfId="0" applyFont="1"/>
    <xf numFmtId="4" fontId="9" fillId="5" borderId="1" xfId="0" applyNumberFormat="1" applyFont="1" applyFill="1" applyBorder="1" applyAlignment="1">
      <alignment vertical="top"/>
    </xf>
    <xf numFmtId="4" fontId="4" fillId="0" borderId="1" xfId="1" applyNumberFormat="1" applyFont="1" applyBorder="1" applyAlignment="1" applyProtection="1">
      <alignment vertical="top"/>
      <protection locked="0"/>
    </xf>
    <xf numFmtId="0" fontId="0" fillId="5" borderId="29" xfId="0" applyFill="1" applyBorder="1" applyAlignment="1">
      <alignment vertical="top"/>
    </xf>
    <xf numFmtId="0" fontId="0" fillId="5" borderId="32" xfId="0" applyFill="1" applyBorder="1" applyAlignment="1">
      <alignment vertical="top"/>
    </xf>
    <xf numFmtId="4" fontId="2" fillId="5" borderId="4" xfId="0" applyNumberFormat="1" applyFont="1" applyFill="1" applyBorder="1" applyAlignment="1">
      <alignment vertical="top"/>
    </xf>
    <xf numFmtId="0" fontId="45" fillId="0" borderId="0" xfId="0" applyFont="1" applyAlignment="1" applyProtection="1">
      <alignment horizontal="center" vertical="top"/>
      <protection locked="0"/>
    </xf>
    <xf numFmtId="4" fontId="4" fillId="0" borderId="1" xfId="0" applyNumberFormat="1" applyFont="1" applyFill="1" applyBorder="1" applyAlignment="1" applyProtection="1">
      <alignment vertical="top"/>
      <protection locked="0"/>
    </xf>
    <xf numFmtId="165" fontId="13" fillId="5" borderId="29" xfId="1" applyNumberFormat="1" applyFont="1" applyFill="1" applyBorder="1" applyAlignment="1" applyProtection="1">
      <alignment horizontal="right" vertical="top"/>
    </xf>
    <xf numFmtId="49" fontId="5" fillId="5" borderId="2" xfId="0" applyNumberFormat="1" applyFont="1" applyFill="1" applyBorder="1" applyAlignment="1" applyProtection="1">
      <alignment horizontal="center" vertical="top" wrapText="1"/>
    </xf>
    <xf numFmtId="0" fontId="8" fillId="5" borderId="0" xfId="0" applyFont="1" applyFill="1" applyAlignment="1">
      <alignment vertical="top"/>
    </xf>
    <xf numFmtId="0" fontId="39" fillId="3" borderId="1" xfId="0" applyFont="1" applyFill="1" applyBorder="1" applyAlignment="1">
      <alignment vertical="top" wrapText="1"/>
    </xf>
    <xf numFmtId="0" fontId="5" fillId="0" borderId="30" xfId="0" applyFont="1" applyBorder="1" applyAlignment="1" applyProtection="1">
      <alignment vertical="top" wrapText="1"/>
      <protection locked="0"/>
    </xf>
    <xf numFmtId="1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vertical="top"/>
      <protection locked="0"/>
    </xf>
    <xf numFmtId="14" fontId="5" fillId="0" borderId="30" xfId="0" applyNumberFormat="1" applyFont="1" applyBorder="1" applyAlignment="1" applyProtection="1">
      <alignment horizontal="center" vertical="top"/>
      <protection locked="0"/>
    </xf>
    <xf numFmtId="0" fontId="7" fillId="3" borderId="4" xfId="0" applyFont="1" applyFill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10" fillId="5" borderId="0" xfId="0" applyFont="1" applyFill="1" applyAlignment="1">
      <alignment horizontal="left" vertical="top" wrapText="1"/>
    </xf>
    <xf numFmtId="0" fontId="7" fillId="3" borderId="30" xfId="0" applyFont="1" applyFill="1" applyBorder="1" applyAlignment="1">
      <alignment horizontal="center" vertical="top"/>
    </xf>
    <xf numFmtId="49" fontId="5" fillId="5" borderId="44" xfId="0" applyNumberFormat="1" applyFont="1" applyFill="1" applyBorder="1" applyAlignment="1" applyProtection="1">
      <alignment horizontal="center" vertical="top" wrapText="1"/>
    </xf>
    <xf numFmtId="49" fontId="5" fillId="0" borderId="44" xfId="0" applyNumberFormat="1" applyFont="1" applyBorder="1" applyAlignment="1" applyProtection="1">
      <alignment horizontal="center" vertical="top" wrapText="1"/>
      <protection locked="0"/>
    </xf>
    <xf numFmtId="4" fontId="16" fillId="0" borderId="14" xfId="4" applyNumberFormat="1" applyFont="1" applyBorder="1" applyAlignment="1" applyProtection="1">
      <alignment wrapText="1"/>
      <protection locked="0"/>
    </xf>
    <xf numFmtId="4" fontId="16" fillId="0" borderId="17" xfId="4" applyNumberFormat="1" applyFont="1" applyBorder="1" applyAlignment="1" applyProtection="1">
      <alignment wrapText="1"/>
      <protection locked="0"/>
    </xf>
    <xf numFmtId="4" fontId="16" fillId="0" borderId="18" xfId="4" applyNumberFormat="1" applyFont="1" applyBorder="1" applyAlignment="1" applyProtection="1">
      <alignment wrapText="1"/>
      <protection locked="0"/>
    </xf>
    <xf numFmtId="4" fontId="16" fillId="0" borderId="19" xfId="4" applyNumberFormat="1" applyFont="1" applyBorder="1" applyAlignment="1">
      <alignment wrapText="1"/>
    </xf>
    <xf numFmtId="4" fontId="16" fillId="0" borderId="15" xfId="4" applyNumberFormat="1" applyFont="1" applyBorder="1" applyAlignment="1" applyProtection="1">
      <alignment wrapText="1"/>
      <protection locked="0"/>
    </xf>
    <xf numFmtId="4" fontId="16" fillId="0" borderId="20" xfId="4" applyNumberFormat="1" applyFont="1" applyBorder="1" applyAlignment="1" applyProtection="1">
      <alignment wrapText="1"/>
      <protection locked="0"/>
    </xf>
    <xf numFmtId="4" fontId="16" fillId="0" borderId="21" xfId="4" applyNumberFormat="1" applyFont="1" applyBorder="1" applyAlignment="1" applyProtection="1">
      <alignment wrapText="1"/>
      <protection locked="0"/>
    </xf>
    <xf numFmtId="4" fontId="16" fillId="0" borderId="22" xfId="4" applyNumberFormat="1" applyFont="1" applyBorder="1" applyAlignment="1">
      <alignment wrapText="1"/>
    </xf>
    <xf numFmtId="4" fontId="16" fillId="0" borderId="15" xfId="4" applyNumberFormat="1" applyFont="1" applyFill="1" applyBorder="1" applyAlignment="1" applyProtection="1">
      <alignment wrapText="1"/>
      <protection locked="0"/>
    </xf>
    <xf numFmtId="4" fontId="16" fillId="0" borderId="20" xfId="4" applyNumberFormat="1" applyFont="1" applyFill="1" applyBorder="1" applyAlignment="1" applyProtection="1">
      <alignment wrapText="1"/>
      <protection locked="0"/>
    </xf>
    <xf numFmtId="4" fontId="16" fillId="0" borderId="21" xfId="4" applyNumberFormat="1" applyFont="1" applyFill="1" applyBorder="1" applyAlignment="1" applyProtection="1">
      <alignment wrapText="1"/>
      <protection locked="0"/>
    </xf>
    <xf numFmtId="4" fontId="16" fillId="0" borderId="15" xfId="4" applyNumberFormat="1" applyFont="1" applyFill="1" applyBorder="1" applyAlignment="1">
      <alignment wrapText="1"/>
    </xf>
    <xf numFmtId="4" fontId="16" fillId="0" borderId="22" xfId="4" applyNumberFormat="1" applyFont="1" applyFill="1" applyBorder="1" applyAlignment="1" applyProtection="1">
      <alignment wrapText="1"/>
      <protection locked="0"/>
    </xf>
    <xf numFmtId="4" fontId="16" fillId="0" borderId="23" xfId="4" applyNumberFormat="1" applyFont="1" applyFill="1" applyBorder="1" applyAlignment="1" applyProtection="1">
      <alignment wrapText="1"/>
      <protection locked="0"/>
    </xf>
    <xf numFmtId="4" fontId="16" fillId="0" borderId="25" xfId="4" applyNumberFormat="1" applyFont="1" applyFill="1" applyBorder="1" applyAlignment="1" applyProtection="1">
      <alignment wrapText="1"/>
      <protection locked="0"/>
    </xf>
    <xf numFmtId="4" fontId="16" fillId="0" borderId="26" xfId="4" applyNumberFormat="1" applyFont="1" applyFill="1" applyBorder="1" applyAlignment="1" applyProtection="1">
      <alignment wrapText="1"/>
      <protection locked="0"/>
    </xf>
    <xf numFmtId="4" fontId="22" fillId="0" borderId="6" xfId="4" applyNumberFormat="1" applyFont="1" applyFill="1" applyBorder="1" applyAlignment="1">
      <alignment wrapText="1"/>
    </xf>
    <xf numFmtId="4" fontId="22" fillId="0" borderId="7" xfId="4" applyNumberFormat="1" applyFont="1" applyFill="1" applyBorder="1" applyAlignment="1">
      <alignment wrapText="1"/>
    </xf>
    <xf numFmtId="4" fontId="22" fillId="0" borderId="9" xfId="4" applyNumberFormat="1" applyFont="1" applyFill="1" applyBorder="1" applyAlignment="1">
      <alignment wrapText="1"/>
    </xf>
    <xf numFmtId="4" fontId="24" fillId="0" borderId="8" xfId="4" applyNumberFormat="1" applyFont="1" applyFill="1" applyBorder="1" applyAlignment="1">
      <alignment wrapText="1"/>
    </xf>
    <xf numFmtId="4" fontId="24" fillId="0" borderId="6" xfId="4" applyNumberFormat="1" applyFont="1" applyFill="1" applyBorder="1" applyAlignment="1">
      <alignment wrapText="1"/>
    </xf>
    <xf numFmtId="4" fontId="22" fillId="0" borderId="6" xfId="4" applyNumberFormat="1" applyFont="1" applyBorder="1" applyAlignment="1">
      <alignment wrapText="1"/>
    </xf>
    <xf numFmtId="4" fontId="15" fillId="0" borderId="10" xfId="4" applyNumberFormat="1" applyFont="1" applyFill="1" applyBorder="1" applyAlignment="1">
      <alignment wrapText="1"/>
    </xf>
    <xf numFmtId="4" fontId="15" fillId="0" borderId="12" xfId="4" applyNumberFormat="1" applyFont="1" applyFill="1" applyBorder="1" applyAlignment="1">
      <alignment wrapText="1"/>
    </xf>
    <xf numFmtId="4" fontId="15" fillId="0" borderId="13" xfId="4" applyNumberFormat="1" applyFont="1" applyFill="1" applyBorder="1" applyAlignment="1">
      <alignment wrapText="1"/>
    </xf>
    <xf numFmtId="4" fontId="15" fillId="0" borderId="6" xfId="4" applyNumberFormat="1" applyFont="1" applyFill="1" applyBorder="1" applyAlignment="1">
      <alignment wrapText="1"/>
    </xf>
    <xf numFmtId="4" fontId="16" fillId="0" borderId="6" xfId="4" applyNumberFormat="1" applyFont="1" applyFill="1" applyBorder="1" applyAlignment="1">
      <alignment wrapText="1"/>
    </xf>
    <xf numFmtId="4" fontId="16" fillId="0" borderId="8" xfId="4" applyNumberFormat="1" applyFont="1" applyBorder="1" applyAlignment="1">
      <alignment wrapText="1"/>
    </xf>
    <xf numFmtId="4" fontId="16" fillId="0" borderId="6" xfId="4" applyNumberFormat="1" applyFont="1" applyBorder="1" applyAlignment="1">
      <alignment wrapText="1"/>
    </xf>
    <xf numFmtId="4" fontId="16" fillId="0" borderId="9" xfId="4" applyNumberFormat="1" applyFont="1" applyBorder="1" applyAlignment="1">
      <alignment wrapText="1"/>
    </xf>
    <xf numFmtId="4" fontId="17" fillId="0" borderId="6" xfId="4" applyNumberFormat="1" applyBorder="1"/>
    <xf numFmtId="0" fontId="10" fillId="5" borderId="0" xfId="0" applyFont="1" applyFill="1" applyAlignment="1">
      <alignment horizontal="left" vertical="top" wrapText="1"/>
    </xf>
    <xf numFmtId="4" fontId="4" fillId="0" borderId="1" xfId="1" applyNumberFormat="1" applyFont="1" applyBorder="1" applyAlignment="1" applyProtection="1">
      <alignment vertical="top"/>
      <protection locked="0"/>
    </xf>
    <xf numFmtId="0" fontId="0" fillId="5" borderId="52" xfId="0" applyFill="1" applyBorder="1" applyAlignment="1">
      <alignment vertical="top"/>
    </xf>
    <xf numFmtId="0" fontId="0" fillId="0" borderId="53" xfId="0" applyBorder="1" applyAlignment="1">
      <alignment vertical="top"/>
    </xf>
    <xf numFmtId="0" fontId="39" fillId="3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 applyProtection="1">
      <alignment horizontal="center" vertical="top"/>
    </xf>
    <xf numFmtId="0" fontId="5" fillId="5" borderId="2" xfId="0" applyFont="1" applyFill="1" applyBorder="1" applyAlignment="1" applyProtection="1">
      <alignment horizontal="center" vertical="top" wrapText="1"/>
    </xf>
    <xf numFmtId="9" fontId="9" fillId="5" borderId="2" xfId="2" applyFont="1" applyFill="1" applyBorder="1" applyAlignment="1" applyProtection="1">
      <alignment horizontal="center" vertical="top" wrapText="1"/>
    </xf>
    <xf numFmtId="4" fontId="4" fillId="0" borderId="1" xfId="1" applyNumberFormat="1" applyFont="1" applyFill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5" borderId="1" xfId="0" applyNumberFormat="1" applyFont="1" applyFill="1" applyBorder="1" applyAlignment="1">
      <alignment vertical="top"/>
    </xf>
    <xf numFmtId="4" fontId="4" fillId="0" borderId="1" xfId="1" applyNumberFormat="1" applyFont="1" applyBorder="1" applyAlignment="1" applyProtection="1">
      <alignment vertical="top"/>
      <protection locked="0"/>
    </xf>
    <xf numFmtId="4" fontId="5" fillId="6" borderId="5" xfId="1" applyNumberFormat="1" applyFont="1" applyFill="1" applyBorder="1"/>
    <xf numFmtId="0" fontId="5" fillId="0" borderId="30" xfId="0" applyFont="1" applyBorder="1" applyAlignment="1" applyProtection="1">
      <alignment vertical="top" wrapText="1"/>
      <protection locked="0"/>
    </xf>
    <xf numFmtId="1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vertical="top"/>
      <protection locked="0"/>
    </xf>
    <xf numFmtId="14" fontId="5" fillId="0" borderId="30" xfId="0" applyNumberFormat="1" applyFont="1" applyBorder="1" applyAlignment="1" applyProtection="1">
      <alignment horizontal="center" vertical="top"/>
      <protection locked="0"/>
    </xf>
    <xf numFmtId="14" fontId="5" fillId="0" borderId="30" xfId="0" applyNumberFormat="1" applyFont="1" applyBorder="1" applyAlignment="1" applyProtection="1">
      <alignment horizontal="center" vertical="top" wrapText="1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165" fontId="13" fillId="0" borderId="29" xfId="1" applyNumberFormat="1" applyFont="1" applyBorder="1" applyAlignment="1" applyProtection="1">
      <alignment horizontal="right" vertical="top"/>
    </xf>
    <xf numFmtId="0" fontId="7" fillId="4" borderId="32" xfId="0" applyFont="1" applyFill="1" applyBorder="1" applyAlignment="1">
      <alignment horizontal="left" vertical="top"/>
    </xf>
    <xf numFmtId="0" fontId="7" fillId="4" borderId="63" xfId="0" applyFont="1" applyFill="1" applyBorder="1" applyAlignment="1">
      <alignment horizontal="left" vertical="top"/>
    </xf>
    <xf numFmtId="0" fontId="0" fillId="0" borderId="0" xfId="0"/>
    <xf numFmtId="0" fontId="5" fillId="0" borderId="44" xfId="0" applyFont="1" applyBorder="1" applyAlignment="1" applyProtection="1">
      <alignment horizontal="center" vertical="top" wrapText="1"/>
      <protection locked="0"/>
    </xf>
    <xf numFmtId="10" fontId="90" fillId="0" borderId="29" xfId="1" applyNumberFormat="1" applyFont="1" applyBorder="1" applyAlignment="1" applyProtection="1">
      <alignment horizontal="center" vertical="top"/>
    </xf>
    <xf numFmtId="0" fontId="7" fillId="3" borderId="3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3" borderId="3" xfId="0" applyFont="1" applyFill="1" applyBorder="1" applyAlignment="1">
      <alignment horizontal="center" vertical="top" wrapText="1"/>
    </xf>
    <xf numFmtId="0" fontId="11" fillId="5" borderId="0" xfId="0" applyFont="1" applyFill="1"/>
    <xf numFmtId="0" fontId="0" fillId="5" borderId="0" xfId="0" applyFill="1"/>
    <xf numFmtId="4" fontId="4" fillId="0" borderId="1" xfId="1" applyNumberFormat="1" applyFont="1" applyBorder="1" applyAlignment="1" applyProtection="1">
      <alignment vertical="top"/>
      <protection locked="0"/>
    </xf>
    <xf numFmtId="0" fontId="91" fillId="0" borderId="1" xfId="0" applyFont="1" applyBorder="1" applyAlignment="1" applyProtection="1">
      <alignment horizontal="center" wrapText="1"/>
    </xf>
    <xf numFmtId="4" fontId="92" fillId="5" borderId="1" xfId="0" applyNumberFormat="1" applyFont="1" applyFill="1" applyBorder="1" applyProtection="1"/>
    <xf numFmtId="0" fontId="93" fillId="5" borderId="0" xfId="0" applyFont="1" applyFill="1" applyAlignment="1">
      <alignment horizontal="center"/>
    </xf>
    <xf numFmtId="0" fontId="5" fillId="5" borderId="0" xfId="0" applyFont="1" applyFill="1" applyAlignment="1"/>
    <xf numFmtId="0" fontId="7" fillId="3" borderId="2" xfId="0" applyFont="1" applyFill="1" applyBorder="1" applyAlignment="1"/>
    <xf numFmtId="0" fontId="7" fillId="60" borderId="1" xfId="0" applyFont="1" applyFill="1" applyBorder="1" applyAlignment="1" applyProtection="1">
      <alignment wrapText="1"/>
    </xf>
    <xf numFmtId="49" fontId="3" fillId="0" borderId="67" xfId="0" applyNumberFormat="1" applyFont="1" applyBorder="1" applyAlignment="1" applyProtection="1">
      <alignment horizontal="left" vertical="top"/>
    </xf>
    <xf numFmtId="49" fontId="3" fillId="0" borderId="66" xfId="0" applyNumberFormat="1" applyFont="1" applyBorder="1" applyAlignment="1" applyProtection="1">
      <alignment horizontal="left" vertical="top"/>
    </xf>
    <xf numFmtId="4" fontId="3" fillId="5" borderId="0" xfId="0" applyNumberFormat="1" applyFont="1" applyFill="1" applyAlignment="1">
      <alignment vertical="top"/>
    </xf>
    <xf numFmtId="0" fontId="0" fillId="5" borderId="0" xfId="0" applyFill="1" applyProtection="1"/>
    <xf numFmtId="49" fontId="3" fillId="0" borderId="2" xfId="0" applyNumberFormat="1" applyFont="1" applyBorder="1" applyAlignment="1" applyProtection="1">
      <alignment vertical="top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 wrapText="1"/>
    </xf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1" xfId="0" applyFont="1" applyBorder="1" applyAlignment="1" applyProtection="1">
      <alignment wrapText="1"/>
      <protection locked="0"/>
    </xf>
    <xf numFmtId="0" fontId="7" fillId="3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 locked="0"/>
    </xf>
    <xf numFmtId="0" fontId="3" fillId="0" borderId="0" xfId="0" applyFont="1"/>
    <xf numFmtId="0" fontId="4" fillId="0" borderId="0" xfId="0" applyFont="1"/>
    <xf numFmtId="0" fontId="6" fillId="3" borderId="1" xfId="0" applyFont="1" applyFill="1" applyBorder="1" applyAlignment="1">
      <alignment horizontal="center"/>
    </xf>
    <xf numFmtId="0" fontId="8" fillId="0" borderId="0" xfId="0" applyFont="1"/>
    <xf numFmtId="0" fontId="5" fillId="0" borderId="1" xfId="0" applyFont="1" applyBorder="1" applyAlignment="1" applyProtection="1">
      <alignment horizontal="center"/>
      <protection locked="0"/>
    </xf>
    <xf numFmtId="4" fontId="4" fillId="0" borderId="1" xfId="1" applyNumberFormat="1" applyFont="1" applyBorder="1" applyProtection="1">
      <protection locked="0"/>
    </xf>
    <xf numFmtId="0" fontId="7" fillId="3" borderId="1" xfId="0" applyFont="1" applyFill="1" applyBorder="1" applyAlignment="1">
      <alignment horizontal="center" vertical="top"/>
    </xf>
    <xf numFmtId="0" fontId="11" fillId="5" borderId="0" xfId="0" applyFont="1" applyFill="1"/>
    <xf numFmtId="0" fontId="0" fillId="5" borderId="0" xfId="0" applyFill="1"/>
    <xf numFmtId="0" fontId="10" fillId="5" borderId="0" xfId="0" applyFont="1" applyFill="1"/>
    <xf numFmtId="0" fontId="2" fillId="5" borderId="0" xfId="0" applyFont="1" applyFill="1"/>
    <xf numFmtId="0" fontId="5" fillId="5" borderId="0" xfId="0" applyFont="1" applyFill="1" applyAlignment="1">
      <alignment wrapText="1"/>
    </xf>
    <xf numFmtId="4" fontId="0" fillId="5" borderId="0" xfId="0" applyNumberFormat="1" applyFill="1"/>
    <xf numFmtId="165" fontId="13" fillId="5" borderId="0" xfId="1" applyNumberFormat="1" applyFont="1" applyFill="1" applyAlignment="1">
      <alignment horizontal="right"/>
    </xf>
    <xf numFmtId="165" fontId="13" fillId="5" borderId="0" xfId="1" applyNumberFormat="1" applyFont="1" applyFill="1" applyAlignment="1">
      <alignment horizontal="center"/>
    </xf>
    <xf numFmtId="165" fontId="2" fillId="5" borderId="0" xfId="0" applyNumberFormat="1" applyFont="1" applyFill="1"/>
    <xf numFmtId="4" fontId="2" fillId="5" borderId="1" xfId="0" applyNumberFormat="1" applyFont="1" applyFill="1" applyBorder="1"/>
    <xf numFmtId="4" fontId="0" fillId="5" borderId="1" xfId="0" applyNumberFormat="1" applyFill="1" applyBorder="1"/>
    <xf numFmtId="4" fontId="4" fillId="5" borderId="1" xfId="0" applyNumberFormat="1" applyFont="1" applyFill="1" applyBorder="1"/>
    <xf numFmtId="4" fontId="9" fillId="5" borderId="1" xfId="0" applyNumberFormat="1" applyFont="1" applyFill="1" applyBorder="1"/>
    <xf numFmtId="0" fontId="37" fillId="5" borderId="0" xfId="0" applyFont="1" applyFill="1"/>
    <xf numFmtId="0" fontId="4" fillId="5" borderId="0" xfId="0" applyFont="1" applyFill="1"/>
    <xf numFmtId="165" fontId="40" fillId="5" borderId="0" xfId="1" applyNumberFormat="1" applyFont="1" applyFill="1" applyAlignment="1">
      <alignment horizontal="right"/>
    </xf>
    <xf numFmtId="165" fontId="38" fillId="5" borderId="0" xfId="1" applyNumberFormat="1" applyFont="1" applyFill="1" applyAlignment="1">
      <alignment horizontal="right"/>
    </xf>
    <xf numFmtId="165" fontId="41" fillId="5" borderId="0" xfId="0" applyNumberFormat="1" applyFont="1" applyFill="1"/>
    <xf numFmtId="0" fontId="3" fillId="5" borderId="0" xfId="0" applyFont="1" applyFill="1"/>
    <xf numFmtId="0" fontId="35" fillId="5" borderId="0" xfId="0" applyFont="1" applyFill="1"/>
    <xf numFmtId="43" fontId="9" fillId="5" borderId="0" xfId="1" applyFont="1" applyFill="1"/>
    <xf numFmtId="0" fontId="36" fillId="5" borderId="0" xfId="0" applyFont="1" applyFill="1"/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4" fontId="9" fillId="5" borderId="0" xfId="0" applyNumberFormat="1" applyFont="1" applyFill="1" applyBorder="1"/>
    <xf numFmtId="4" fontId="4" fillId="5" borderId="0" xfId="0" applyNumberFormat="1" applyFont="1" applyFill="1" applyBorder="1"/>
    <xf numFmtId="0" fontId="12" fillId="5" borderId="0" xfId="0" applyFont="1" applyFill="1"/>
    <xf numFmtId="0" fontId="5" fillId="5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4" fontId="34" fillId="6" borderId="5" xfId="1" applyNumberFormat="1" applyFont="1" applyFill="1" applyBorder="1"/>
    <xf numFmtId="4" fontId="5" fillId="6" borderId="5" xfId="1" applyNumberFormat="1" applyFont="1" applyFill="1" applyBorder="1"/>
    <xf numFmtId="4" fontId="34" fillId="5" borderId="5" xfId="1" applyNumberFormat="1" applyFont="1" applyFill="1" applyBorder="1"/>
    <xf numFmtId="4" fontId="5" fillId="5" borderId="5" xfId="1" applyNumberFormat="1" applyFont="1" applyFill="1" applyBorder="1"/>
    <xf numFmtId="4" fontId="0" fillId="5" borderId="0" xfId="0" applyNumberFormat="1" applyFill="1" applyAlignment="1">
      <alignment vertical="top"/>
    </xf>
    <xf numFmtId="0" fontId="8" fillId="5" borderId="0" xfId="0" applyFont="1" applyFill="1"/>
    <xf numFmtId="4" fontId="4" fillId="0" borderId="1" xfId="1" applyNumberFormat="1" applyFont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93" fillId="5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4" fontId="96" fillId="0" borderId="0" xfId="0" applyNumberFormat="1" applyFont="1" applyProtection="1"/>
    <xf numFmtId="0" fontId="94" fillId="0" borderId="0" xfId="0" applyFont="1" applyAlignment="1" applyProtection="1">
      <alignment horizontal="left"/>
    </xf>
    <xf numFmtId="4" fontId="2" fillId="5" borderId="1" xfId="0" applyNumberFormat="1" applyFont="1" applyFill="1" applyBorder="1" applyProtection="1"/>
    <xf numFmtId="0" fontId="34" fillId="0" borderId="0" xfId="0" applyFont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/>
    </xf>
    <xf numFmtId="0" fontId="5" fillId="0" borderId="0" xfId="0" applyFont="1" applyFill="1" applyAlignment="1"/>
    <xf numFmtId="0" fontId="96" fillId="0" borderId="0" xfId="0" applyFont="1" applyAlignment="1" applyProtection="1">
      <alignment horizontal="center" wrapText="1"/>
    </xf>
    <xf numFmtId="0" fontId="3" fillId="0" borderId="1" xfId="0" applyFont="1" applyBorder="1" applyAlignment="1" applyProtection="1">
      <alignment wrapText="1"/>
    </xf>
    <xf numFmtId="0" fontId="0" fillId="0" borderId="0" xfId="0" applyAlignment="1" applyProtection="1">
      <alignment horizontal="center"/>
    </xf>
    <xf numFmtId="4" fontId="4" fillId="5" borderId="1" xfId="0" applyNumberFormat="1" applyFont="1" applyFill="1" applyBorder="1"/>
    <xf numFmtId="0" fontId="95" fillId="0" borderId="0" xfId="0" applyFont="1" applyAlignment="1" applyProtection="1">
      <alignment horizontal="left"/>
    </xf>
    <xf numFmtId="0" fontId="8" fillId="5" borderId="0" xfId="0" applyFont="1" applyFill="1" applyProtection="1"/>
    <xf numFmtId="0" fontId="2" fillId="0" borderId="0" xfId="0" applyFont="1" applyProtection="1"/>
    <xf numFmtId="0" fontId="5" fillId="0" borderId="1" xfId="0" applyFont="1" applyBorder="1" applyAlignment="1" applyProtection="1">
      <alignment wrapText="1"/>
    </xf>
    <xf numFmtId="4" fontId="4" fillId="61" borderId="1" xfId="1" applyNumberFormat="1" applyFont="1" applyFill="1" applyBorder="1" applyProtection="1">
      <protection locked="0"/>
    </xf>
    <xf numFmtId="4" fontId="7" fillId="60" borderId="1" xfId="0" applyNumberFormat="1" applyFont="1" applyFill="1" applyBorder="1" applyProtection="1"/>
    <xf numFmtId="0" fontId="0" fillId="0" borderId="0" xfId="0" applyProtection="1"/>
    <xf numFmtId="0" fontId="2" fillId="5" borderId="0" xfId="0" applyFont="1" applyFill="1" applyProtection="1"/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Fill="1" applyBorder="1" applyAlignment="1" applyProtection="1">
      <alignment vertical="top"/>
      <protection locked="0"/>
    </xf>
    <xf numFmtId="0" fontId="0" fillId="5" borderId="0" xfId="0" applyFill="1"/>
    <xf numFmtId="4" fontId="4" fillId="0" borderId="1" xfId="1" applyNumberFormat="1" applyFont="1" applyBorder="1" applyProtection="1"/>
    <xf numFmtId="165" fontId="13" fillId="0" borderId="29" xfId="1" applyNumberFormat="1" applyFont="1" applyBorder="1" applyAlignment="1" applyProtection="1">
      <alignment horizontal="right" vertical="top"/>
      <protection locked="0"/>
    </xf>
    <xf numFmtId="0" fontId="0" fillId="0" borderId="0" xfId="0"/>
    <xf numFmtId="0" fontId="6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5" borderId="0" xfId="0" applyFill="1"/>
    <xf numFmtId="0" fontId="2" fillId="5" borderId="0" xfId="0" applyFont="1" applyFill="1"/>
    <xf numFmtId="4" fontId="2" fillId="5" borderId="1" xfId="0" applyNumberFormat="1" applyFont="1" applyFill="1" applyBorder="1"/>
    <xf numFmtId="165" fontId="40" fillId="5" borderId="0" xfId="1" applyNumberFormat="1" applyFont="1" applyFill="1" applyAlignment="1">
      <alignment horizontal="right"/>
    </xf>
    <xf numFmtId="0" fontId="2" fillId="5" borderId="0" xfId="0" applyFont="1" applyFill="1" applyAlignment="1">
      <alignment vertical="top"/>
    </xf>
    <xf numFmtId="0" fontId="5" fillId="5" borderId="0" xfId="0" applyFont="1" applyFill="1" applyAlignment="1">
      <alignment vertical="top" wrapText="1"/>
    </xf>
    <xf numFmtId="165" fontId="13" fillId="5" borderId="0" xfId="1" applyNumberFormat="1" applyFont="1" applyFill="1" applyAlignment="1">
      <alignment horizontal="center" vertical="top"/>
    </xf>
    <xf numFmtId="0" fontId="8" fillId="5" borderId="0" xfId="0" applyFont="1" applyFill="1"/>
    <xf numFmtId="0" fontId="0" fillId="0" borderId="0" xfId="0" applyAlignment="1">
      <alignment horizontal="left"/>
    </xf>
    <xf numFmtId="0" fontId="0" fillId="0" borderId="0" xfId="0" pivotButton="1"/>
    <xf numFmtId="4" fontId="0" fillId="0" borderId="0" xfId="0" applyNumberFormat="1"/>
    <xf numFmtId="0" fontId="0" fillId="0" borderId="0" xfId="0" applyNumberFormat="1"/>
    <xf numFmtId="4" fontId="4" fillId="0" borderId="1" xfId="1" applyNumberFormat="1" applyFont="1" applyBorder="1" applyProtection="1"/>
    <xf numFmtId="0" fontId="5" fillId="0" borderId="1" xfId="0" applyFont="1" applyBorder="1" applyAlignment="1" applyProtection="1">
      <alignment horizontal="center"/>
    </xf>
    <xf numFmtId="0" fontId="91" fillId="0" borderId="1" xfId="0" applyFont="1" applyBorder="1" applyAlignment="1" applyProtection="1">
      <alignment horizontal="center" wrapText="1"/>
    </xf>
    <xf numFmtId="4" fontId="92" fillId="5" borderId="1" xfId="0" applyNumberFormat="1" applyFont="1" applyFill="1" applyBorder="1" applyProtection="1"/>
    <xf numFmtId="0" fontId="7" fillId="4" borderId="32" xfId="0" applyFont="1" applyFill="1" applyBorder="1" applyAlignment="1">
      <alignment horizontal="left" vertical="top"/>
    </xf>
    <xf numFmtId="0" fontId="7" fillId="4" borderId="63" xfId="0" applyFont="1" applyFill="1" applyBorder="1" applyAlignment="1">
      <alignment horizontal="left" vertical="top"/>
    </xf>
    <xf numFmtId="0" fontId="5" fillId="0" borderId="1" xfId="0" applyFont="1" applyFill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4" fontId="2" fillId="5" borderId="0" xfId="0" applyNumberFormat="1" applyFont="1" applyFill="1" applyBorder="1" applyAlignment="1">
      <alignment vertical="top"/>
    </xf>
    <xf numFmtId="0" fontId="0" fillId="5" borderId="0" xfId="0" applyFill="1" applyBorder="1" applyAlignment="1">
      <alignment horizontal="center" vertical="top"/>
    </xf>
    <xf numFmtId="174" fontId="0" fillId="0" borderId="30" xfId="0" applyNumberFormat="1" applyBorder="1" applyAlignment="1">
      <alignment horizontal="center" vertical="top"/>
    </xf>
    <xf numFmtId="2" fontId="0" fillId="5" borderId="0" xfId="0" applyNumberFormat="1" applyFill="1" applyBorder="1" applyAlignment="1">
      <alignment horizontal="center" vertical="top"/>
    </xf>
    <xf numFmtId="0" fontId="5" fillId="0" borderId="30" xfId="0" applyFont="1" applyBorder="1" applyAlignment="1" applyProtection="1">
      <protection locked="0"/>
    </xf>
    <xf numFmtId="174" fontId="5" fillId="0" borderId="33" xfId="0" applyNumberFormat="1" applyFont="1" applyBorder="1" applyAlignment="1" applyProtection="1">
      <alignment horizontal="center" wrapText="1"/>
      <protection locked="0"/>
    </xf>
    <xf numFmtId="173" fontId="5" fillId="0" borderId="30" xfId="0" applyNumberFormat="1" applyFont="1" applyBorder="1" applyAlignment="1" applyProtection="1">
      <alignment horizontal="center" wrapText="1"/>
      <protection locked="0"/>
    </xf>
    <xf numFmtId="4" fontId="4" fillId="0" borderId="1" xfId="1" applyNumberFormat="1" applyFont="1" applyBorder="1" applyAlignment="1" applyProtection="1">
      <protection locked="0"/>
    </xf>
    <xf numFmtId="174" fontId="5" fillId="0" borderId="30" xfId="0" applyNumberFormat="1" applyFont="1" applyBorder="1" applyAlignment="1" applyProtection="1">
      <alignment horizontal="center" wrapText="1"/>
      <protection locked="0"/>
    </xf>
    <xf numFmtId="14" fontId="5" fillId="0" borderId="30" xfId="0" applyNumberFormat="1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wrapText="1"/>
      <protection locked="0"/>
    </xf>
    <xf numFmtId="165" fontId="13" fillId="0" borderId="29" xfId="1" applyNumberFormat="1" applyFont="1" applyBorder="1" applyAlignment="1" applyProtection="1">
      <alignment horizontal="right" vertical="top"/>
      <protection locked="0"/>
    </xf>
    <xf numFmtId="165" fontId="13" fillId="0" borderId="29" xfId="1" applyNumberFormat="1" applyFont="1" applyBorder="1" applyAlignment="1" applyProtection="1">
      <alignment horizontal="right" vertical="top"/>
      <protection locked="0"/>
    </xf>
    <xf numFmtId="164" fontId="8" fillId="0" borderId="29" xfId="2" applyNumberFormat="1" applyFont="1" applyBorder="1" applyAlignment="1" applyProtection="1">
      <alignment vertical="top"/>
      <protection locked="0"/>
    </xf>
    <xf numFmtId="165" fontId="13" fillId="0" borderId="29" xfId="1" applyNumberFormat="1" applyFont="1" applyBorder="1" applyAlignment="1" applyProtection="1">
      <alignment horizontal="right" vertical="top"/>
      <protection locked="0"/>
    </xf>
    <xf numFmtId="165" fontId="13" fillId="0" borderId="29" xfId="1" applyNumberFormat="1" applyFont="1" applyBorder="1" applyAlignment="1" applyProtection="1">
      <alignment horizontal="right" vertical="top"/>
      <protection locked="0"/>
    </xf>
    <xf numFmtId="172" fontId="89" fillId="0" borderId="64" xfId="1" applyNumberFormat="1" applyFont="1" applyBorder="1" applyAlignment="1" applyProtection="1">
      <alignment horizontal="center" vertical="top"/>
      <protection locked="0"/>
    </xf>
    <xf numFmtId="172" fontId="89" fillId="0" borderId="65" xfId="1" applyNumberFormat="1" applyFont="1" applyBorder="1" applyAlignment="1" applyProtection="1">
      <alignment horizontal="center" vertical="top"/>
      <protection locked="0"/>
    </xf>
    <xf numFmtId="4" fontId="4" fillId="0" borderId="1" xfId="1" applyNumberFormat="1" applyFont="1" applyBorder="1" applyProtection="1">
      <protection locked="0"/>
    </xf>
    <xf numFmtId="4" fontId="4" fillId="61" borderId="1" xfId="1" applyNumberFormat="1" applyFont="1" applyFill="1" applyBorder="1" applyProtection="1">
      <protection locked="0"/>
    </xf>
    <xf numFmtId="4" fontId="4" fillId="0" borderId="1" xfId="1" applyNumberFormat="1" applyFont="1" applyBorder="1" applyProtection="1">
      <protection locked="0"/>
    </xf>
    <xf numFmtId="4" fontId="4" fillId="61" borderId="1" xfId="1" applyNumberFormat="1" applyFont="1" applyFill="1" applyBorder="1" applyProtection="1"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49" fontId="5" fillId="0" borderId="44" xfId="0" applyNumberFormat="1" applyFont="1" applyBorder="1" applyAlignment="1" applyProtection="1">
      <alignment horizontal="center" vertical="top" wrapText="1"/>
      <protection locked="0"/>
    </xf>
    <xf numFmtId="0" fontId="5" fillId="0" borderId="44" xfId="0" applyFont="1" applyBorder="1" applyAlignment="1" applyProtection="1">
      <alignment horizontal="center" vertical="top" wrapText="1"/>
      <protection locked="0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center"/>
      <protection locked="0"/>
    </xf>
    <xf numFmtId="4" fontId="4" fillId="0" borderId="1" xfId="1" applyNumberFormat="1" applyFont="1" applyBorder="1" applyProtection="1"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0" fontId="5" fillId="0" borderId="30" xfId="0" applyFont="1" applyBorder="1" applyAlignment="1" applyProtection="1">
      <alignment vertical="top" wrapText="1"/>
      <protection locked="0"/>
    </xf>
    <xf numFmtId="1" fontId="5" fillId="0" borderId="30" xfId="0" applyNumberFormat="1" applyFont="1" applyBorder="1" applyAlignment="1" applyProtection="1">
      <alignment horizontal="center" vertical="top" wrapText="1"/>
      <protection locked="0"/>
    </xf>
    <xf numFmtId="2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vertical="top"/>
      <protection locked="0"/>
    </xf>
    <xf numFmtId="14" fontId="5" fillId="0" borderId="30" xfId="0" applyNumberFormat="1" applyFont="1" applyBorder="1" applyAlignment="1" applyProtection="1">
      <alignment horizontal="center" vertical="top"/>
      <protection locked="0"/>
    </xf>
    <xf numFmtId="14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4" fontId="0" fillId="0" borderId="1" xfId="0" applyNumberFormat="1" applyBorder="1" applyProtection="1"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164" fontId="90" fillId="0" borderId="45" xfId="2" applyNumberFormat="1" applyFont="1" applyBorder="1" applyAlignment="1" applyProtection="1">
      <alignment horizontal="center" vertical="top"/>
      <protection locked="0"/>
    </xf>
    <xf numFmtId="164" fontId="90" fillId="0" borderId="46" xfId="2" applyNumberFormat="1" applyFont="1" applyBorder="1" applyAlignment="1" applyProtection="1">
      <alignment horizontal="center" vertical="top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5" fillId="0" borderId="49" xfId="0" applyFont="1" applyBorder="1" applyAlignment="1" applyProtection="1">
      <alignment horizontal="left" vertical="top" wrapText="1"/>
      <protection locked="0"/>
    </xf>
    <xf numFmtId="0" fontId="5" fillId="0" borderId="50" xfId="0" applyFont="1" applyBorder="1" applyAlignment="1" applyProtection="1">
      <alignment horizontal="left" vertical="top" wrapText="1"/>
      <protection locked="0"/>
    </xf>
    <xf numFmtId="0" fontId="5" fillId="0" borderId="51" xfId="0" applyFont="1" applyBorder="1" applyAlignment="1" applyProtection="1">
      <alignment horizontal="left" vertical="top" wrapText="1"/>
      <protection locked="0"/>
    </xf>
    <xf numFmtId="14" fontId="8" fillId="5" borderId="2" xfId="0" applyNumberFormat="1" applyFont="1" applyFill="1" applyBorder="1" applyAlignment="1" applyProtection="1">
      <alignment horizontal="center" vertical="top" wrapText="1"/>
    </xf>
    <xf numFmtId="14" fontId="8" fillId="5" borderId="3" xfId="0" applyNumberFormat="1" applyFont="1" applyFill="1" applyBorder="1" applyAlignment="1" applyProtection="1">
      <alignment horizontal="center" vertical="top" wrapText="1"/>
    </xf>
    <xf numFmtId="14" fontId="8" fillId="5" borderId="4" xfId="0" applyNumberFormat="1" applyFont="1" applyFill="1" applyBorder="1" applyAlignment="1" applyProtection="1">
      <alignment horizontal="center" vertical="top" wrapText="1"/>
    </xf>
    <xf numFmtId="0" fontId="2" fillId="0" borderId="47" xfId="0" applyFont="1" applyBorder="1" applyAlignment="1" applyProtection="1">
      <alignment horizontal="center" vertical="top" wrapText="1"/>
      <protection locked="0"/>
    </xf>
    <xf numFmtId="0" fontId="2" fillId="0" borderId="48" xfId="0" applyFont="1" applyBorder="1" applyAlignment="1" applyProtection="1">
      <alignment horizontal="center" vertical="top" wrapText="1"/>
      <protection locked="0"/>
    </xf>
    <xf numFmtId="0" fontId="46" fillId="0" borderId="2" xfId="9" applyBorder="1" applyAlignment="1" applyProtection="1">
      <alignment horizontal="center" vertical="top" wrapText="1"/>
      <protection locked="0"/>
    </xf>
    <xf numFmtId="3" fontId="0" fillId="0" borderId="2" xfId="0" applyNumberFormat="1" applyBorder="1" applyAlignment="1" applyProtection="1">
      <alignment horizontal="center" vertical="top" wrapText="1"/>
      <protection locked="0"/>
    </xf>
    <xf numFmtId="0" fontId="7" fillId="4" borderId="32" xfId="0" applyFont="1" applyFill="1" applyBorder="1" applyAlignment="1">
      <alignment horizontal="left" vertical="top"/>
    </xf>
    <xf numFmtId="0" fontId="7" fillId="4" borderId="63" xfId="0" applyFont="1" applyFill="1" applyBorder="1" applyAlignment="1">
      <alignment horizontal="left" vertical="top"/>
    </xf>
    <xf numFmtId="0" fontId="10" fillId="0" borderId="1" xfId="0" applyFont="1" applyBorder="1" applyAlignment="1" applyProtection="1">
      <alignment horizontal="left" vertical="top"/>
    </xf>
    <xf numFmtId="0" fontId="10" fillId="0" borderId="2" xfId="0" applyFont="1" applyBorder="1" applyAlignment="1" applyProtection="1">
      <alignment horizontal="left" vertical="top" wrapText="1"/>
    </xf>
    <xf numFmtId="0" fontId="10" fillId="0" borderId="3" xfId="0" applyFont="1" applyBorder="1" applyAlignment="1" applyProtection="1">
      <alignment horizontal="left" vertical="top" wrapText="1"/>
    </xf>
    <xf numFmtId="0" fontId="10" fillId="0" borderId="4" xfId="0" applyFont="1" applyBorder="1" applyAlignment="1" applyProtection="1">
      <alignment horizontal="left" vertical="top" wrapText="1"/>
    </xf>
    <xf numFmtId="14" fontId="0" fillId="0" borderId="49" xfId="0" applyNumberFormat="1" applyFill="1" applyBorder="1" applyAlignment="1" applyProtection="1">
      <alignment horizontal="center" vertical="top"/>
      <protection locked="0"/>
    </xf>
    <xf numFmtId="14" fontId="0" fillId="0" borderId="51" xfId="0" applyNumberForma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 wrapText="1"/>
      <protection locked="0"/>
    </xf>
    <xf numFmtId="0" fontId="3" fillId="0" borderId="51" xfId="0" applyFont="1" applyFill="1" applyBorder="1" applyAlignment="1" applyProtection="1">
      <alignment horizontal="center" vertical="top" wrapText="1"/>
      <protection locked="0"/>
    </xf>
    <xf numFmtId="0" fontId="2" fillId="5" borderId="0" xfId="0" applyFont="1" applyFill="1" applyAlignment="1">
      <alignment horizontal="left" vertical="top" wrapText="1"/>
    </xf>
    <xf numFmtId="0" fontId="2" fillId="5" borderId="28" xfId="0" applyFont="1" applyFill="1" applyBorder="1" applyAlignment="1">
      <alignment horizontal="left" vertical="top" wrapText="1"/>
    </xf>
    <xf numFmtId="4" fontId="0" fillId="5" borderId="2" xfId="0" applyNumberFormat="1" applyFill="1" applyBorder="1" applyAlignment="1">
      <alignment horizontal="center" vertical="top"/>
    </xf>
    <xf numFmtId="4" fontId="0" fillId="5" borderId="3" xfId="0" applyNumberFormat="1" applyFill="1" applyBorder="1" applyAlignment="1">
      <alignment horizontal="center" vertical="top"/>
    </xf>
    <xf numFmtId="4" fontId="0" fillId="5" borderId="4" xfId="0" applyNumberFormat="1" applyFill="1" applyBorder="1" applyAlignment="1">
      <alignment horizontal="center" vertical="top"/>
    </xf>
    <xf numFmtId="4" fontId="2" fillId="5" borderId="2" xfId="0" applyNumberFormat="1" applyFont="1" applyFill="1" applyBorder="1" applyAlignment="1">
      <alignment horizontal="center" vertical="top"/>
    </xf>
    <xf numFmtId="4" fontId="2" fillId="5" borderId="3" xfId="0" applyNumberFormat="1" applyFont="1" applyFill="1" applyBorder="1" applyAlignment="1">
      <alignment horizontal="center" vertical="top"/>
    </xf>
    <xf numFmtId="4" fontId="2" fillId="5" borderId="4" xfId="0" applyNumberFormat="1" applyFont="1" applyFill="1" applyBorder="1" applyAlignment="1">
      <alignment horizontal="center" vertical="top"/>
    </xf>
    <xf numFmtId="0" fontId="1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16" fillId="0" borderId="0" xfId="5" applyNumberFormat="1" applyFont="1" applyBorder="1" applyAlignment="1"/>
  </cellXfs>
  <cellStyles count="166">
    <cellStyle name="rka" xfId="14"/>
    <cellStyle name="rka 2" xfId="15"/>
    <cellStyle name="rka 2 2" xfId="112"/>
    <cellStyle name="źrka" xfId="16"/>
    <cellStyle name="źrka 2" xfId="17"/>
    <cellStyle name="źrka 2 2" xfId="113"/>
    <cellStyle name="20 % – Zvýraznění1" xfId="143" builtinId="30" customBuiltin="1"/>
    <cellStyle name="20 % – Zvýraznění1 2" xfId="18"/>
    <cellStyle name="20 % – Zvýraznění2" xfId="147" builtinId="34" customBuiltin="1"/>
    <cellStyle name="20 % – Zvýraznění2 2" xfId="19"/>
    <cellStyle name="20 % – Zvýraznění3" xfId="151" builtinId="38" customBuiltin="1"/>
    <cellStyle name="20 % – Zvýraznění3 2" xfId="20"/>
    <cellStyle name="20 % – Zvýraznění4" xfId="155" builtinId="42" customBuiltin="1"/>
    <cellStyle name="20 % – Zvýraznění4 2" xfId="21"/>
    <cellStyle name="20 % – Zvýraznění5" xfId="159" builtinId="46" customBuiltin="1"/>
    <cellStyle name="20 % – Zvýraznění5 2" xfId="22"/>
    <cellStyle name="20 % – Zvýraznění6" xfId="163" builtinId="50" customBuiltin="1"/>
    <cellStyle name="20 % – Zvýraznění6 2" xfId="23"/>
    <cellStyle name="40 % – Zvýraznění1" xfId="144" builtinId="31" customBuiltin="1"/>
    <cellStyle name="40 % – Zvýraznění1 2" xfId="24"/>
    <cellStyle name="40 % – Zvýraznění2" xfId="148" builtinId="35" customBuiltin="1"/>
    <cellStyle name="40 % – Zvýraznění2 2" xfId="25"/>
    <cellStyle name="40 % – Zvýraznění3" xfId="152" builtinId="39" customBuiltin="1"/>
    <cellStyle name="40 % – Zvýraznění3 2" xfId="26"/>
    <cellStyle name="40 % – Zvýraznění4" xfId="156" builtinId="43" customBuiltin="1"/>
    <cellStyle name="40 % – Zvýraznění4 2" xfId="27"/>
    <cellStyle name="40 % – Zvýraznění5" xfId="160" builtinId="47" customBuiltin="1"/>
    <cellStyle name="40 % – Zvýraznění5 2" xfId="28"/>
    <cellStyle name="40 % – Zvýraznění6" xfId="164" builtinId="51" customBuiltin="1"/>
    <cellStyle name="40 % – Zvýraznění6 2" xfId="29"/>
    <cellStyle name="60 % – Zvýraznění1" xfId="145" builtinId="32" customBuiltin="1"/>
    <cellStyle name="60 % – Zvýraznění1 2" xfId="30"/>
    <cellStyle name="60 % – Zvýraznění2" xfId="149" builtinId="36" customBuiltin="1"/>
    <cellStyle name="60 % – Zvýraznění2 2" xfId="31"/>
    <cellStyle name="60 % – Zvýraznění3" xfId="153" builtinId="40" customBuiltin="1"/>
    <cellStyle name="60 % – Zvýraznění3 2" xfId="32"/>
    <cellStyle name="60 % – Zvýraznění4" xfId="157" builtinId="44" customBuiltin="1"/>
    <cellStyle name="60 % – Zvýraznění4 2" xfId="33"/>
    <cellStyle name="60 % – Zvýraznění5" xfId="161" builtinId="48" customBuiltin="1"/>
    <cellStyle name="60 % – Zvýraznění5 2" xfId="34"/>
    <cellStyle name="60 % – Zvýraznění6" xfId="165" builtinId="52" customBuiltin="1"/>
    <cellStyle name="60 % – Zvýraznění6 2" xfId="35"/>
    <cellStyle name="Celkem" xfId="141" builtinId="25" customBuiltin="1"/>
    <cellStyle name="Celkem 2" xfId="36"/>
    <cellStyle name="Celkem 2 2" xfId="37"/>
    <cellStyle name="Celkem 2 2 2" xfId="114"/>
    <cellStyle name="Celkem 2 3" xfId="103"/>
    <cellStyle name="Celkem 3" xfId="38"/>
    <cellStyle name="Celkem 3 2" xfId="115"/>
    <cellStyle name="Čárka" xfId="1" builtinId="3"/>
    <cellStyle name="čárky 2" xfId="39"/>
    <cellStyle name="Datum" xfId="40"/>
    <cellStyle name="Datum 2" xfId="41"/>
    <cellStyle name="Datum 2 2" xfId="116"/>
    <cellStyle name="Hypertextový odkaz" xfId="9" builtinId="8"/>
    <cellStyle name="Hypertextový odkaz 2" xfId="7"/>
    <cellStyle name="Hypertextový odkaz 2 2" xfId="42"/>
    <cellStyle name="Hypertextový odkaz 3" xfId="43"/>
    <cellStyle name="Chybně" xfId="131" builtinId="27" customBuiltin="1"/>
    <cellStyle name="Chybně 2" xfId="44"/>
    <cellStyle name="Kontrolní buňka" xfId="137" builtinId="23" customBuiltin="1"/>
    <cellStyle name="Kontrolní buňka 2" xfId="45"/>
    <cellStyle name="M‰na" xfId="46"/>
    <cellStyle name="M‰na 2" xfId="47"/>
    <cellStyle name="M‰na 2 2" xfId="117"/>
    <cellStyle name="Mna" xfId="48"/>
    <cellStyle name="Mna 2" xfId="49"/>
    <cellStyle name="Mna 2 2" xfId="118"/>
    <cellStyle name="měny 2" xfId="50"/>
    <cellStyle name="Nadpis 1" xfId="126" builtinId="16" customBuiltin="1"/>
    <cellStyle name="Nadpis 1 2" xfId="51"/>
    <cellStyle name="Nadpis 2" xfId="127" builtinId="17" customBuiltin="1"/>
    <cellStyle name="Nadpis 2 2" xfId="52"/>
    <cellStyle name="Nadpis 3" xfId="128" builtinId="18" customBuiltin="1"/>
    <cellStyle name="Nadpis 3 2" xfId="53"/>
    <cellStyle name="Nadpis 4" xfId="129" builtinId="19" customBuiltin="1"/>
    <cellStyle name="Nadpis 4 2" xfId="54"/>
    <cellStyle name="Nadpis1" xfId="55"/>
    <cellStyle name="Nadpis1 2" xfId="56"/>
    <cellStyle name="Nadpis1 2 2" xfId="119"/>
    <cellStyle name="Nadpis2" xfId="57"/>
    <cellStyle name="Nadpis2 2" xfId="58"/>
    <cellStyle name="Nadpis2 2 2" xfId="120"/>
    <cellStyle name="Název" xfId="125" builtinId="15" customBuiltin="1"/>
    <cellStyle name="Název 2" xfId="59"/>
    <cellStyle name="Neutrální" xfId="132" builtinId="28" customBuiltin="1"/>
    <cellStyle name="Neutrální 2" xfId="60"/>
    <cellStyle name="Normální" xfId="0" builtinId="0"/>
    <cellStyle name="normální 10" xfId="61"/>
    <cellStyle name="normální 11" xfId="62"/>
    <cellStyle name="normální 11 2" xfId="63"/>
    <cellStyle name="normální 12" xfId="64"/>
    <cellStyle name="Normální 2" xfId="4"/>
    <cellStyle name="Normální 2 2" xfId="65"/>
    <cellStyle name="Normální 2 2 2" xfId="66"/>
    <cellStyle name="normální 2 2 3" xfId="102"/>
    <cellStyle name="normální 2 2 4" xfId="105"/>
    <cellStyle name="normální 2 2 5" xfId="106"/>
    <cellStyle name="normální 2 2 6" xfId="107"/>
    <cellStyle name="normální 2 2 7" xfId="109"/>
    <cellStyle name="normální 2 2 8" xfId="110"/>
    <cellStyle name="Normální 2 3" xfId="67"/>
    <cellStyle name="normální 2 4" xfId="10"/>
    <cellStyle name="normální 2 5" xfId="111"/>
    <cellStyle name="Normální 3" xfId="8"/>
    <cellStyle name="normální 3 10" xfId="68"/>
    <cellStyle name="Normální 3 2" xfId="69"/>
    <cellStyle name="normální 3 3" xfId="70"/>
    <cellStyle name="normální 3 4" xfId="71"/>
    <cellStyle name="normální 3 5" xfId="13"/>
    <cellStyle name="normální 3 6" xfId="12"/>
    <cellStyle name="normální 3 7" xfId="72"/>
    <cellStyle name="normální 3 8" xfId="73"/>
    <cellStyle name="normální 3 9" xfId="74"/>
    <cellStyle name="normální 4" xfId="11"/>
    <cellStyle name="normální 4 2" xfId="100"/>
    <cellStyle name="normální 5" xfId="75"/>
    <cellStyle name="normální 6" xfId="76"/>
    <cellStyle name="normální 6 2" xfId="101"/>
    <cellStyle name="normální 7" xfId="77"/>
    <cellStyle name="normální 8" xfId="78"/>
    <cellStyle name="normální 9" xfId="79"/>
    <cellStyle name="normální_POpřehled" xfId="3"/>
    <cellStyle name="normální_Tab PO novela vyhl 131" xfId="6"/>
    <cellStyle name="Pevn" xfId="80"/>
    <cellStyle name="Pevn 2" xfId="81"/>
    <cellStyle name="Pevn 2 2" xfId="121"/>
    <cellStyle name="Pevnť" xfId="82"/>
    <cellStyle name="Pevnť 2" xfId="83"/>
    <cellStyle name="Pevnť 2 2" xfId="122"/>
    <cellStyle name="Poznámka" xfId="139" builtinId="10" customBuiltin="1"/>
    <cellStyle name="Poznámka 2" xfId="84"/>
    <cellStyle name="Poznámka 2 2" xfId="104"/>
    <cellStyle name="procent 2" xfId="108"/>
    <cellStyle name="procent 2 2" xfId="124"/>
    <cellStyle name="procent 3" xfId="99"/>
    <cellStyle name="Procenta" xfId="2" builtinId="5"/>
    <cellStyle name="Procenta 2" xfId="85"/>
    <cellStyle name="Procenta 2 2" xfId="123"/>
    <cellStyle name="Propojená buňka" xfId="136" builtinId="24" customBuiltin="1"/>
    <cellStyle name="Propojená buňka 2" xfId="86"/>
    <cellStyle name="Správně" xfId="130" builtinId="26" customBuiltin="1"/>
    <cellStyle name="Správně 2" xfId="87"/>
    <cellStyle name="TableStyleLight1" xfId="5"/>
    <cellStyle name="Text upozornění" xfId="138" builtinId="11" customBuiltin="1"/>
    <cellStyle name="Text upozornění 2" xfId="88"/>
    <cellStyle name="Vstup" xfId="133" builtinId="20" customBuiltin="1"/>
    <cellStyle name="Vstup 2" xfId="89"/>
    <cellStyle name="Výpočet" xfId="135" builtinId="22" customBuiltin="1"/>
    <cellStyle name="Výpočet 2" xfId="90"/>
    <cellStyle name="Výstup" xfId="134" builtinId="21" customBuiltin="1"/>
    <cellStyle name="Výstup 2" xfId="91"/>
    <cellStyle name="Vysvětlující text" xfId="140" builtinId="53" customBuiltin="1"/>
    <cellStyle name="Vysvětlující text 2" xfId="92"/>
    <cellStyle name="Zvýraznění 1" xfId="142" builtinId="29" customBuiltin="1"/>
    <cellStyle name="Zvýraznění 1 2" xfId="93"/>
    <cellStyle name="Zvýraznění 2" xfId="146" builtinId="33" customBuiltin="1"/>
    <cellStyle name="Zvýraznění 2 2" xfId="94"/>
    <cellStyle name="Zvýraznění 3" xfId="150" builtinId="37" customBuiltin="1"/>
    <cellStyle name="Zvýraznění 3 2" xfId="95"/>
    <cellStyle name="Zvýraznění 4" xfId="154" builtinId="41" customBuiltin="1"/>
    <cellStyle name="Zvýraznění 4 2" xfId="96"/>
    <cellStyle name="Zvýraznění 5" xfId="158" builtinId="45" customBuiltin="1"/>
    <cellStyle name="Zvýraznění 5 2" xfId="97"/>
    <cellStyle name="Zvýraznění 6" xfId="162" builtinId="49" customBuiltin="1"/>
    <cellStyle name="Zvýraznění 6 2" xfId="98"/>
  </cellStyles>
  <dxfs count="37"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312420</xdr:colOff>
      <xdr:row>0</xdr:row>
      <xdr:rowOff>160020</xdr:rowOff>
    </xdr:from>
    <xdr:to>
      <xdr:col>16</xdr:col>
      <xdr:colOff>579460</xdr:colOff>
      <xdr:row>14</xdr:row>
      <xdr:rowOff>68794</xdr:rowOff>
    </xdr:to>
    <xdr:grpSp>
      <xdr:nvGrpSpPr>
        <xdr:cNvPr id="2" name="Skupina 1"/>
        <xdr:cNvGrpSpPr/>
      </xdr:nvGrpSpPr>
      <xdr:grpSpPr>
        <a:xfrm>
          <a:off x="9174480" y="160020"/>
          <a:ext cx="3924640" cy="2469094"/>
          <a:chOff x="9532620" y="1165860"/>
          <a:chExt cx="3924640" cy="2469094"/>
        </a:xfrm>
      </xdr:grpSpPr>
      <xdr:pic>
        <xdr:nvPicPr>
          <xdr:cNvPr id="3" name="Obrázek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9532620" y="1165860"/>
            <a:ext cx="3924640" cy="2469094"/>
          </a:xfrm>
          <a:prstGeom prst="rect">
            <a:avLst/>
          </a:prstGeom>
        </xdr:spPr>
      </xdr:pic>
      <xdr:sp macro="" textlink="">
        <xdr:nvSpPr>
          <xdr:cNvPr id="4" name="Ovál 3"/>
          <xdr:cNvSpPr/>
        </xdr:nvSpPr>
        <xdr:spPr>
          <a:xfrm>
            <a:off x="11239500" y="1516380"/>
            <a:ext cx="754380" cy="77724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175260</xdr:colOff>
      <xdr:row>0</xdr:row>
      <xdr:rowOff>152400</xdr:rowOff>
    </xdr:from>
    <xdr:to>
      <xdr:col>16</xdr:col>
      <xdr:colOff>442300</xdr:colOff>
      <xdr:row>14</xdr:row>
      <xdr:rowOff>61174</xdr:rowOff>
    </xdr:to>
    <xdr:grpSp>
      <xdr:nvGrpSpPr>
        <xdr:cNvPr id="2" name="Skupina 1"/>
        <xdr:cNvGrpSpPr/>
      </xdr:nvGrpSpPr>
      <xdr:grpSpPr>
        <a:xfrm>
          <a:off x="12054840" y="152400"/>
          <a:ext cx="3924640" cy="2469094"/>
          <a:chOff x="9532620" y="1165860"/>
          <a:chExt cx="3924640" cy="2469094"/>
        </a:xfrm>
      </xdr:grpSpPr>
      <xdr:pic>
        <xdr:nvPicPr>
          <xdr:cNvPr id="3" name="Obrázek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9532620" y="1165860"/>
            <a:ext cx="3924640" cy="2469094"/>
          </a:xfrm>
          <a:prstGeom prst="rect">
            <a:avLst/>
          </a:prstGeom>
        </xdr:spPr>
      </xdr:pic>
      <xdr:sp macro="" textlink="">
        <xdr:nvSpPr>
          <xdr:cNvPr id="4" name="Ovál 3"/>
          <xdr:cNvSpPr/>
        </xdr:nvSpPr>
        <xdr:spPr>
          <a:xfrm>
            <a:off x="11239500" y="1516380"/>
            <a:ext cx="754380" cy="77724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lčíková Lenka" refreshedDate="43465.454673032407" createdVersion="4" refreshedVersion="4" minRefreshableVersion="3" recordCount="100">
  <cacheSource type="worksheet">
    <worksheetSource ref="A15:W115" sheet="Smlouvy, zakázky a jiné potřeby"/>
  </cacheSource>
  <cacheFields count="23">
    <cacheField name="I/N" numFmtId="0">
      <sharedItems containsBlank="1"/>
    </cacheField>
    <cacheField name="p.č." numFmtId="49">
      <sharedItems/>
    </cacheField>
    <cacheField name="číslo smlouvy" numFmtId="0">
      <sharedItems containsBlank="1" count="49">
        <s v="HM 1/2017/Irop"/>
        <s v="HM 2/2017/Irop"/>
        <s v="HM 3/2017/Irop"/>
        <s v="HM 4/2017/Irop"/>
        <s v="HM 5/2017/Irop"/>
        <s v="HM 6/2017/Irop"/>
        <s v="45/2016"/>
        <s v="27/2016"/>
        <s v="39/2016"/>
        <s v="29/2016"/>
        <s v="HM 144/2016"/>
        <s v="HM 8/2017/IROP vč.dodatků 1,2,3"/>
        <s v="HM 21/2017/IROP"/>
        <s v="7/2017/IROP (dodatek 2/2018/IROP)"/>
        <s v="HM 9/2017/IROP"/>
        <s v="HM 14/2017/IROP (dodatek1 3/2018/IROP a dodatek2 č.10/2018/IROP)"/>
        <s v="HM 20/2017IROP"/>
        <s v="HM 1/2018/IROP"/>
        <s v="HM 4/2018/IROP"/>
        <s v="HM 5/2018/IROP"/>
        <s v="HM 6/2018/IROP (dodatek č.21/2018/IROP)"/>
        <s v="HM 9/2018/IROP"/>
        <s v="HM 11/2018/IROP"/>
        <s v="HM 13/2018/IROP"/>
        <s v="HM 14/2018/IROP (dod 39/2018/IROP)"/>
        <s v="HM 19/2018/IROP"/>
        <s v="HM 20/2018/IROP"/>
        <s v="HM -22-2018-IROP "/>
        <s v="HM 23/2018/IROP (dodatek 30/2018/IROP)"/>
        <s v="HM 24/2018/IROP"/>
        <s v="HM 25/2018/IROP (dodatek HM /50/2018/IROP)"/>
        <s v="HM 26/2018/IROP"/>
        <s v="HM 27/2018/IROP"/>
        <s v="HM 28/2018/IROP"/>
        <s v="HM 29/2018/IROP  (dodatek HM/42/2018/IROP)"/>
        <s v="HM 33/2018/IROP"/>
        <s v="HM 34/2018/IROP"/>
        <s v="HM 40/2018/IROP"/>
        <s v="HM /48/2018/IROP"/>
        <s v="DODATEK 36/2018/IROP ke smlHM/22/2018/IROP"/>
        <s v="HM /41/2018/IROP"/>
        <s v="HM /45/2018/IROP"/>
        <s v="HM /46/2018/IROP"/>
        <s v="přIpravuje se VŘ"/>
        <m/>
        <s v="HM /51/2018/IROP"/>
        <s v="HM /52/2018/IROP"/>
        <s v="HM /44/2018/IROP"/>
        <s v="HM /43/2018/IROP"/>
      </sharedItems>
    </cacheField>
    <cacheField name="zhotovitel" numFmtId="0">
      <sharedItems containsBlank="1"/>
    </cacheField>
    <cacheField name="předmět" numFmtId="0">
      <sharedItems containsBlank="1"/>
    </cacheField>
    <cacheField name="smlouva uzavřena" numFmtId="0">
      <sharedItems containsBlank="1"/>
    </cacheField>
    <cacheField name="kód MS2014+" numFmtId="49">
      <sharedItems containsBlank="1" count="18">
        <s v="1.1.2.2.1.2"/>
        <s v="1.1.1.1.3"/>
        <s v="1.1.2.2.1"/>
        <s v="1.1.1.1.7"/>
        <s v="1.1.2.4.1"/>
        <s v="1.1.1.2.3.2"/>
        <s v="1.1.2.2.2"/>
        <s v="1.1.2.2.4"/>
        <s v="1.1.2.3.1"/>
        <s v="1.1.1.2.3.1"/>
        <s v="1.1.1.1.6, 1.1.1.1.7"/>
        <s v="1.1.1.1.6"/>
        <s v="1.1.2.1.1"/>
        <s v="1.1.2.1.2"/>
        <s v="1.1.1.2.4"/>
        <s v="1.2.0.0.1"/>
        <m/>
        <s v="1.2.0.0.2"/>
      </sharedItems>
    </cacheField>
    <cacheField name="kód a název řádku dle SMVS:" numFmtId="0">
      <sharedItems containsBlank="1" count="17">
        <s v="5078 Náklady na služby ostatní výše neuvedené"/>
        <s v="6091 Náklady obnovy stavebních objektů"/>
        <s v="6011 Náklady dokumentace projektu"/>
        <s v="5114 Náklady pořízení strojů, přístrojů a  zařízení jiných než ICT"/>
        <s v="6116 Náklady  pořízení uměleckých děl a předmětů"/>
        <s v="5012 Náklady řízení přípravy a realizace projektu"/>
        <s v="6112 Náklady pořízení strojů, přístrojů a  zařízení ICT"/>
        <s v="5117 Náklady obnovy uměleckých děl a předmětů"/>
        <s v="6012 Náklady řízení přípravy a realizace projektu"/>
        <s v="6114 Náklady pořízení strojů, přístrojů a  zařízení jiných než ICT"/>
        <s v="5030 Mzdové náklady a platy"/>
        <s v="5032 Povinné pojistné placené zaměstnavatelem"/>
        <s v="5039 Jiné mzdové náklady a povinné pojistné"/>
        <s v="6090 Náklady pořízení stavebních objektů"/>
        <s v="5119 Jiné náklady na stroje, zařízení a inventář"/>
        <s v="6130 Náklady pořízení programového vybavení"/>
        <m/>
      </sharedItems>
    </cacheField>
    <cacheField name="% uvolněno" numFmtId="9">
      <sharedItems containsMixedTypes="1" containsNumber="1" minValue="0" maxValue="1.0000000000000242"/>
    </cacheField>
    <cacheField name="% vyfakturováno" numFmtId="9">
      <sharedItems containsMixedTypes="1" containsNumber="1" containsInteger="1" minValue="0" maxValue="0"/>
    </cacheField>
    <cacheField name="již uvolněno v rámci předchozích žádostí - CELKEM" numFmtId="4">
      <sharedItems containsString="0" containsBlank="1" containsNumber="1" minValue="-3653.78" maxValue="2393771.34"/>
    </cacheField>
    <cacheField name="již uvolněno v aktuálním roce" numFmtId="4">
      <sharedItems containsNonDate="0" containsString="0" containsBlank="1"/>
    </cacheField>
    <cacheField name="žádáme" numFmtId="4">
      <sharedItems containsNonDate="0" containsString="0" containsBlank="1"/>
    </cacheField>
    <cacheField name="zbývá" numFmtId="4">
      <sharedItems containsSemiMixedTypes="0" containsString="0" containsNumber="1" minValue="0" maxValue="15764017.870000001"/>
    </cacheField>
    <cacheField name="Celkem" numFmtId="4">
      <sharedItems containsSemiMixedTypes="0" containsString="0" containsNumber="1" minValue="-3653.7799999999115" maxValue="15764017.870000001"/>
    </cacheField>
    <cacheField name="2016" numFmtId="4">
      <sharedItems containsNonDate="0" containsString="0" containsBlank="1"/>
    </cacheField>
    <cacheField name="2017" numFmtId="4">
      <sharedItems containsString="0" containsBlank="1" containsNumber="1" minValue="5824.23" maxValue="474441"/>
    </cacheField>
    <cacheField name="2018" numFmtId="4">
      <sharedItems containsString="0" containsBlank="1" containsNumber="1" minValue="-3653.7799999999115" maxValue="2393771.34"/>
    </cacheField>
    <cacheField name="2019" numFmtId="4">
      <sharedItems containsString="0" containsBlank="1" containsNumber="1" minValue="14312.07" maxValue="8673558.870000001"/>
    </cacheField>
    <cacheField name="2020" numFmtId="4">
      <sharedItems containsString="0" containsBlank="1" containsNumber="1" minValue="12540" maxValue="3332515.73"/>
    </cacheField>
    <cacheField name="2021" numFmtId="4">
      <sharedItems containsString="0" containsBlank="1" containsNumber="1" minValue="4880.8599999999969" maxValue="6795744.6399999997"/>
    </cacheField>
    <cacheField name="2022" numFmtId="4">
      <sharedItems containsNonDate="0" containsString="0" containsBlank="1"/>
    </cacheField>
    <cacheField name="2023" numFmtId="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s v="N"/>
    <s v="S0001"/>
    <x v="0"/>
    <s v="Langhamerová"/>
    <s v="autorská instalace sbírkových předmětů Lidové kroje"/>
    <s v="ano"/>
    <x v="0"/>
    <x v="0"/>
    <n v="1"/>
    <n v="0"/>
    <n v="30000"/>
    <m/>
    <m/>
    <n v="0"/>
    <n v="30000"/>
    <m/>
    <n v="30000"/>
    <m/>
    <m/>
    <m/>
    <m/>
    <m/>
    <m/>
  </r>
  <r>
    <s v="N"/>
    <s v="S0002"/>
    <x v="1"/>
    <s v="Joranová"/>
    <s v="autorská instalace sbírkových předmětů Lidové kroje"/>
    <s v="ano"/>
    <x v="0"/>
    <x v="0"/>
    <n v="1"/>
    <n v="0"/>
    <n v="20000"/>
    <m/>
    <m/>
    <n v="0"/>
    <n v="20000"/>
    <m/>
    <n v="20000"/>
    <m/>
    <m/>
    <m/>
    <m/>
    <m/>
    <m/>
  </r>
  <r>
    <s v="I"/>
    <s v="S0003"/>
    <x v="2"/>
    <s v="Klíma"/>
    <s v="paneláž do expozice SD"/>
    <s v="ano"/>
    <x v="1"/>
    <x v="1"/>
    <n v="1"/>
    <n v="0"/>
    <n v="113800.5"/>
    <m/>
    <m/>
    <n v="0"/>
    <n v="113800.5"/>
    <m/>
    <n v="113800.5"/>
    <m/>
    <m/>
    <m/>
    <m/>
    <m/>
    <m/>
  </r>
  <r>
    <s v="N"/>
    <s v="S0004"/>
    <x v="3"/>
    <s v="Propagace Mastr"/>
    <s v="tisk a výroba panelů"/>
    <s v="ano"/>
    <x v="2"/>
    <x v="0"/>
    <n v="1"/>
    <n v="0"/>
    <n v="101955"/>
    <m/>
    <m/>
    <n v="0"/>
    <n v="101955"/>
    <m/>
    <n v="101955"/>
    <m/>
    <m/>
    <m/>
    <m/>
    <m/>
    <m/>
  </r>
  <r>
    <s v="N"/>
    <s v="S0005"/>
    <x v="4"/>
    <s v="Mládek"/>
    <s v="velkoplošné forotogragie tisk a aplikace"/>
    <s v="ano"/>
    <x v="2"/>
    <x v="0"/>
    <n v="1"/>
    <n v="0"/>
    <n v="33348"/>
    <m/>
    <m/>
    <n v="0"/>
    <n v="33348"/>
    <m/>
    <n v="33348"/>
    <m/>
    <m/>
    <m/>
    <m/>
    <m/>
    <m/>
  </r>
  <r>
    <s v="I"/>
    <s v="S0006"/>
    <x v="5"/>
    <s v="Czech FOTO"/>
    <s v="paneláž pro velkoplošné fotografie"/>
    <s v="ano"/>
    <x v="1"/>
    <x v="1"/>
    <n v="1"/>
    <n v="0"/>
    <n v="59870"/>
    <m/>
    <m/>
    <n v="0"/>
    <n v="59870"/>
    <m/>
    <n v="59870"/>
    <m/>
    <m/>
    <m/>
    <m/>
    <m/>
    <m/>
  </r>
  <r>
    <s v="I"/>
    <s v="S0007"/>
    <x v="6"/>
    <s v="JK-STAVPROJEKT"/>
    <s v="projektová dokumentace"/>
    <s v="ano"/>
    <x v="3"/>
    <x v="2"/>
    <n v="1"/>
    <n v="0"/>
    <n v="474441"/>
    <m/>
    <m/>
    <n v="0"/>
    <n v="474441"/>
    <m/>
    <n v="474441"/>
    <m/>
    <m/>
    <m/>
    <m/>
    <m/>
    <m/>
  </r>
  <r>
    <s v="N"/>
    <s v="S0008"/>
    <x v="7"/>
    <s v="Petýrek"/>
    <s v="figuríny"/>
    <s v="ano"/>
    <x v="4"/>
    <x v="3"/>
    <n v="1"/>
    <n v="0"/>
    <n v="121000"/>
    <m/>
    <m/>
    <n v="0"/>
    <n v="121000"/>
    <m/>
    <n v="121000"/>
    <m/>
    <m/>
    <m/>
    <m/>
    <m/>
    <m/>
  </r>
  <r>
    <s v="I"/>
    <s v="S0009"/>
    <x v="8"/>
    <s v="Volf"/>
    <s v="model pece a sporáku"/>
    <s v="ano"/>
    <x v="5"/>
    <x v="4"/>
    <n v="1"/>
    <n v="0"/>
    <n v="88700"/>
    <m/>
    <m/>
    <n v="0"/>
    <n v="88700"/>
    <m/>
    <n v="88700"/>
    <m/>
    <m/>
    <m/>
    <m/>
    <m/>
    <m/>
  </r>
  <r>
    <s v="N"/>
    <s v="S0010"/>
    <x v="9"/>
    <s v="Kukla"/>
    <s v="Kukla - koordinace přípravy"/>
    <s v="ano"/>
    <x v="6"/>
    <x v="5"/>
    <n v="1"/>
    <n v="0"/>
    <n v="40000"/>
    <m/>
    <m/>
    <n v="0"/>
    <n v="40000"/>
    <m/>
    <n v="40000"/>
    <m/>
    <m/>
    <m/>
    <m/>
    <m/>
    <m/>
  </r>
  <r>
    <s v="I"/>
    <s v="S0011"/>
    <x v="10"/>
    <s v="Otis"/>
    <s v="Otis - projektová dokumentace"/>
    <s v="ano"/>
    <x v="3"/>
    <x v="2"/>
    <n v="1"/>
    <n v="0"/>
    <n v="19360"/>
    <m/>
    <m/>
    <n v="0"/>
    <n v="19360"/>
    <m/>
    <n v="19360"/>
    <m/>
    <m/>
    <m/>
    <m/>
    <m/>
    <m/>
  </r>
  <r>
    <s v="N"/>
    <s v="S0012"/>
    <x v="11"/>
    <s v="Suchánková"/>
    <s v="Suchánková - komplexní zajištění zadávacích řízení"/>
    <s v="ano"/>
    <x v="7"/>
    <x v="5"/>
    <n v="0.81688311688311688"/>
    <n v="0"/>
    <n v="314500"/>
    <m/>
    <m/>
    <n v="70500"/>
    <n v="385000"/>
    <m/>
    <n v="40500"/>
    <n v="274000"/>
    <n v="70500"/>
    <m/>
    <m/>
    <m/>
    <m/>
  </r>
  <r>
    <s v="N"/>
    <s v="S0013"/>
    <x v="12"/>
    <s v="Quo-ST"/>
    <s v="Quo-ST tisk bannerů publicity"/>
    <s v="ano"/>
    <x v="8"/>
    <x v="3"/>
    <n v="1"/>
    <n v="0"/>
    <n v="8160.24"/>
    <m/>
    <m/>
    <n v="0"/>
    <n v="8160.24"/>
    <m/>
    <n v="8160.24"/>
    <m/>
    <m/>
    <m/>
    <m/>
    <m/>
    <m/>
  </r>
  <r>
    <s v="I"/>
    <s v="S0014"/>
    <x v="13"/>
    <s v="Beneš"/>
    <s v="Beneš Soubor interaktivních prvků"/>
    <s v="ano"/>
    <x v="9"/>
    <x v="6"/>
    <n v="1"/>
    <n v="0"/>
    <n v="110000"/>
    <m/>
    <m/>
    <n v="0"/>
    <n v="110000"/>
    <m/>
    <m/>
    <n v="110000"/>
    <m/>
    <m/>
    <m/>
    <m/>
    <m/>
  </r>
  <r>
    <s v="N"/>
    <s v="S0015"/>
    <x v="14"/>
    <s v="Makoč"/>
    <s v="Makoč edukační program"/>
    <s v="ano"/>
    <x v="2"/>
    <x v="0"/>
    <n v="1"/>
    <n v="0"/>
    <n v="13010"/>
    <m/>
    <m/>
    <n v="0"/>
    <n v="13010"/>
    <m/>
    <m/>
    <n v="13010"/>
    <m/>
    <m/>
    <m/>
    <m/>
    <m/>
  </r>
  <r>
    <s v="I"/>
    <s v="S0016"/>
    <x v="15"/>
    <s v="JK-STAVPROJEKT"/>
    <s v="Kregl  projektová dokumentace, z toto: 1.1.1.1.6 je 166254,00 Kč a 1.1.1.1.7 je 485936,00 Kč"/>
    <s v="ano"/>
    <x v="10"/>
    <x v="2"/>
    <n v="1"/>
    <n v="0"/>
    <n v="652190"/>
    <m/>
    <m/>
    <n v="0"/>
    <n v="652190"/>
    <m/>
    <m/>
    <n v="652190"/>
    <m/>
    <m/>
    <m/>
    <m/>
    <m/>
  </r>
  <r>
    <s v="N"/>
    <s v="S0017"/>
    <x v="16"/>
    <s v="Makoč"/>
    <s v="Makoč edukační program II.st ZŠ a Gym"/>
    <s v="ano"/>
    <x v="2"/>
    <x v="0"/>
    <n v="1"/>
    <n v="0"/>
    <n v="5500"/>
    <m/>
    <m/>
    <n v="0"/>
    <n v="5500"/>
    <m/>
    <m/>
    <n v="5500"/>
    <m/>
    <m/>
    <m/>
    <m/>
    <m/>
  </r>
  <r>
    <s v="N"/>
    <s v="S0018"/>
    <x v="17"/>
    <s v="Conrad elekctronic"/>
    <s v="Zařízení pro monitorování klimatu"/>
    <s v="ano"/>
    <x v="4"/>
    <x v="3"/>
    <n v="1"/>
    <n v="0"/>
    <n v="17585.97"/>
    <m/>
    <m/>
    <n v="0"/>
    <n v="17585.97"/>
    <m/>
    <m/>
    <n v="17585.97"/>
    <m/>
    <m/>
    <m/>
    <m/>
    <m/>
  </r>
  <r>
    <s v="I"/>
    <s v="S0019"/>
    <x v="18"/>
    <s v="Benetka"/>
    <s v="Benetka - projektová dokumentace kolejiště"/>
    <s v="ano"/>
    <x v="5"/>
    <x v="4"/>
    <n v="1"/>
    <n v="0"/>
    <n v="99500"/>
    <m/>
    <m/>
    <n v="0"/>
    <n v="99500"/>
    <m/>
    <m/>
    <n v="99500"/>
    <m/>
    <m/>
    <m/>
    <m/>
    <m/>
  </r>
  <r>
    <s v="N"/>
    <s v="S0020"/>
    <x v="19"/>
    <s v="Jensovsky"/>
    <s v="Jenšovský - restaurování obrazů"/>
    <s v="ano"/>
    <x v="2"/>
    <x v="7"/>
    <n v="1"/>
    <n v="0"/>
    <n v="209500"/>
    <m/>
    <m/>
    <n v="0"/>
    <n v="209500"/>
    <m/>
    <m/>
    <n v="209500"/>
    <m/>
    <m/>
    <m/>
    <m/>
    <m/>
  </r>
  <r>
    <s v="N"/>
    <s v="S0021"/>
    <x v="20"/>
    <s v="Viva Design"/>
    <s v="Viva Design Grafické práce"/>
    <s v="ano"/>
    <x v="2"/>
    <x v="0"/>
    <n v="1"/>
    <n v="0"/>
    <n v="439109"/>
    <m/>
    <m/>
    <n v="0"/>
    <n v="439109"/>
    <m/>
    <m/>
    <n v="439109"/>
    <m/>
    <m/>
    <m/>
    <m/>
    <m/>
  </r>
  <r>
    <s v="I"/>
    <s v="S0022"/>
    <x v="21"/>
    <s v="Vedral"/>
    <s v="Vedral Kamerový systém v SD"/>
    <s v="ano"/>
    <x v="1"/>
    <x v="1"/>
    <n v="1"/>
    <n v="0"/>
    <n v="170027"/>
    <m/>
    <m/>
    <n v="0"/>
    <n v="170027"/>
    <m/>
    <m/>
    <n v="170027"/>
    <m/>
    <m/>
    <m/>
    <m/>
    <m/>
  </r>
  <r>
    <s v="N"/>
    <s v="S0023"/>
    <x v="22"/>
    <s v="Slovik"/>
    <s v="Slovik restaurování Staré tisky"/>
    <s v="ano"/>
    <x v="2"/>
    <x v="7"/>
    <n v="1"/>
    <n v="0"/>
    <n v="224000"/>
    <m/>
    <m/>
    <n v="0"/>
    <n v="224000"/>
    <m/>
    <m/>
    <n v="224000"/>
    <m/>
    <m/>
    <m/>
    <m/>
    <m/>
  </r>
  <r>
    <s v="N"/>
    <s v="S0024"/>
    <x v="23"/>
    <s v="Masarykův ústav"/>
    <s v="Masarykův ústav - digitální rozmnoženiny"/>
    <s v="ano"/>
    <x v="2"/>
    <x v="0"/>
    <n v="1"/>
    <n v="0"/>
    <n v="20025"/>
    <m/>
    <m/>
    <n v="0"/>
    <n v="20025"/>
    <m/>
    <m/>
    <n v="20025"/>
    <m/>
    <m/>
    <m/>
    <m/>
    <m/>
  </r>
  <r>
    <s v="I"/>
    <s v="S0025"/>
    <x v="24"/>
    <s v="DV STAV"/>
    <s v="DV STAV - Stavební práce Dep.Veselí"/>
    <s v="ano"/>
    <x v="1"/>
    <x v="1"/>
    <n v="1"/>
    <n v="0"/>
    <n v="2393771.34"/>
    <m/>
    <m/>
    <n v="0"/>
    <n v="2393771.34"/>
    <m/>
    <m/>
    <n v="2393771.34"/>
    <m/>
    <m/>
    <m/>
    <m/>
    <m/>
  </r>
  <r>
    <s v="N"/>
    <s v="S0026"/>
    <x v="25"/>
    <s v="Dejmalová"/>
    <s v="restazrování liturgických textilií"/>
    <s v="ano"/>
    <x v="2"/>
    <x v="7"/>
    <n v="1"/>
    <n v="0"/>
    <n v="137000"/>
    <m/>
    <m/>
    <n v="0"/>
    <n v="137000"/>
    <m/>
    <m/>
    <n v="137000"/>
    <m/>
    <m/>
    <m/>
    <m/>
    <m/>
  </r>
  <r>
    <s v="I"/>
    <s v="S0027"/>
    <x v="26"/>
    <s v="Tibitanzl"/>
    <s v="výkon činností TDI a BOZP"/>
    <s v="ano"/>
    <x v="11"/>
    <x v="8"/>
    <n v="1"/>
    <n v="0"/>
    <n v="30000"/>
    <m/>
    <m/>
    <n v="0"/>
    <n v="30000"/>
    <m/>
    <m/>
    <n v="30000"/>
    <m/>
    <m/>
    <m/>
    <m/>
    <m/>
  </r>
  <r>
    <s v="I"/>
    <s v="S0028"/>
    <x v="27"/>
    <s v="Re In s.r.o."/>
    <s v="stavební úpravy PEB"/>
    <s v="ano"/>
    <x v="1"/>
    <x v="1"/>
    <n v="1"/>
    <n v="0"/>
    <n v="983279.46"/>
    <m/>
    <m/>
    <n v="0"/>
    <n v="983279.46"/>
    <m/>
    <m/>
    <n v="983279.46"/>
    <m/>
    <m/>
    <m/>
    <m/>
    <m/>
  </r>
  <r>
    <s v="I"/>
    <s v="S0029"/>
    <x v="28"/>
    <s v="Compo Praha Interiéry"/>
    <s v="dodávka a monáž výstavních vitrín PEB"/>
    <s v="ano"/>
    <x v="9"/>
    <x v="9"/>
    <n v="1"/>
    <n v="0"/>
    <n v="491139"/>
    <m/>
    <m/>
    <n v="0"/>
    <n v="491139"/>
    <m/>
    <m/>
    <n v="491139"/>
    <m/>
    <m/>
    <m/>
    <m/>
    <m/>
  </r>
  <r>
    <s v="N"/>
    <s v="S0030"/>
    <x v="28"/>
    <s v="Compo Praha Interiéry"/>
    <s v="dodávka a monáž vitrín PEB"/>
    <s v="ano"/>
    <x v="4"/>
    <x v="3"/>
    <n v="1"/>
    <n v="0"/>
    <n v="285379"/>
    <m/>
    <m/>
    <n v="0"/>
    <n v="285379"/>
    <m/>
    <m/>
    <n v="285379"/>
    <m/>
    <m/>
    <m/>
    <m/>
    <m/>
  </r>
  <r>
    <s v="N"/>
    <s v="S0031"/>
    <x v="29"/>
    <s v="Kozák"/>
    <s v="restaurování kovových předmětů"/>
    <s v="ano"/>
    <x v="2"/>
    <x v="7"/>
    <n v="1"/>
    <n v="0"/>
    <n v="338300"/>
    <m/>
    <m/>
    <n v="0"/>
    <n v="338300"/>
    <m/>
    <m/>
    <n v="338300"/>
    <m/>
    <m/>
    <m/>
    <m/>
    <m/>
  </r>
  <r>
    <s v="N"/>
    <s v="S0032"/>
    <x v="30"/>
    <s v="Atelier dell' Arte"/>
    <s v="restaurování olejomaleb"/>
    <s v="ano"/>
    <x v="2"/>
    <x v="7"/>
    <n v="1"/>
    <n v="0"/>
    <n v="77440"/>
    <m/>
    <m/>
    <n v="0"/>
    <n v="77440"/>
    <m/>
    <m/>
    <n v="77440"/>
    <m/>
    <m/>
    <m/>
    <m/>
    <m/>
  </r>
  <r>
    <s v="I"/>
    <s v="S0033"/>
    <x v="31"/>
    <s v="ETNA"/>
    <s v="osvětlení SD"/>
    <s v="ano"/>
    <x v="1"/>
    <x v="1"/>
    <n v="1"/>
    <n v="0"/>
    <n v="345988.61"/>
    <m/>
    <m/>
    <n v="0"/>
    <n v="345988.61"/>
    <m/>
    <m/>
    <n v="345988.61"/>
    <m/>
    <m/>
    <m/>
    <m/>
    <m/>
  </r>
  <r>
    <s v="I"/>
    <s v="S0034"/>
    <x v="32"/>
    <s v="Tibitanzl"/>
    <s v="TDI"/>
    <s v="ano"/>
    <x v="11"/>
    <x v="8"/>
    <n v="1"/>
    <n v="0"/>
    <n v="70000"/>
    <m/>
    <m/>
    <n v="0"/>
    <n v="70000"/>
    <m/>
    <m/>
    <n v="70000"/>
    <m/>
    <m/>
    <m/>
    <m/>
    <m/>
  </r>
  <r>
    <s v="N"/>
    <s v="S0035"/>
    <x v="33"/>
    <s v="Pittlová"/>
    <s v="restaurování korouhví"/>
    <s v="ano"/>
    <x v="2"/>
    <x v="7"/>
    <n v="1"/>
    <n v="0"/>
    <n v="249800"/>
    <m/>
    <m/>
    <n v="0"/>
    <n v="249800"/>
    <m/>
    <m/>
    <n v="249800"/>
    <m/>
    <m/>
    <m/>
    <m/>
    <m/>
  </r>
  <r>
    <s v="I"/>
    <s v="S0036"/>
    <x v="34"/>
    <s v="HOFI engineering"/>
    <s v="úložné systémy vč.montáže, do DV"/>
    <s v="ano"/>
    <x v="9"/>
    <x v="9"/>
    <n v="1"/>
    <n v="0"/>
    <n v="1077940.6000000001"/>
    <m/>
    <m/>
    <n v="0"/>
    <n v="1077940.6000000001"/>
    <m/>
    <m/>
    <n v="1077940.6000000001"/>
    <m/>
    <m/>
    <m/>
    <m/>
    <m/>
  </r>
  <r>
    <s v="I"/>
    <s v="S0037"/>
    <x v="35"/>
    <s v="Adriáno Kováč "/>
    <s v="projekční zařízení do PEB"/>
    <s v="ano"/>
    <x v="9"/>
    <x v="6"/>
    <n v="1"/>
    <n v="0"/>
    <n v="238370"/>
    <m/>
    <m/>
    <n v="0"/>
    <n v="238370"/>
    <m/>
    <m/>
    <n v="238370"/>
    <m/>
    <m/>
    <m/>
    <m/>
    <m/>
  </r>
  <r>
    <s v="N"/>
    <s v="S0038"/>
    <x v="36"/>
    <s v="RUDI a.s."/>
    <s v="tiskařské práce pro PEB"/>
    <s v="ano"/>
    <x v="2"/>
    <x v="0"/>
    <n v="1"/>
    <n v="0"/>
    <n v="47190"/>
    <m/>
    <m/>
    <n v="0"/>
    <n v="47190"/>
    <m/>
    <m/>
    <n v="47190"/>
    <m/>
    <m/>
    <m/>
    <m/>
    <m/>
  </r>
  <r>
    <s v="N"/>
    <s v="S0039"/>
    <x v="37"/>
    <s v="Kappler"/>
    <s v="restaurování hodin"/>
    <s v="ano"/>
    <x v="2"/>
    <x v="7"/>
    <n v="1"/>
    <n v="0"/>
    <n v="395680"/>
    <m/>
    <m/>
    <n v="0"/>
    <n v="395680"/>
    <m/>
    <m/>
    <n v="395680"/>
    <m/>
    <m/>
    <m/>
    <m/>
    <m/>
  </r>
  <r>
    <s v="N"/>
    <s v="S0040"/>
    <x v="38"/>
    <s v="PERFEKTUM Group, s.r.o."/>
    <s v="zvlhčovače a odvlhčovače do SD a DV"/>
    <s v="ano"/>
    <x v="4"/>
    <x v="3"/>
    <n v="1"/>
    <n v="0"/>
    <n v="341563.64"/>
    <m/>
    <m/>
    <n v="0"/>
    <n v="341563.64"/>
    <m/>
    <m/>
    <n v="341563.64"/>
    <m/>
    <m/>
    <m/>
    <m/>
    <m/>
  </r>
  <r>
    <s v="I"/>
    <s v="S0041"/>
    <x v="39"/>
    <s v="Re In s.r.o."/>
    <s v="stavební úpravy PEB, snížení ceny smlouvy dle dodatku o 3.653,78"/>
    <s v="ano"/>
    <x v="1"/>
    <x v="1"/>
    <n v="1.0000000000000242"/>
    <n v="0"/>
    <n v="-3653.78"/>
    <m/>
    <m/>
    <n v="8.8675733422860503E-11"/>
    <n v="-3653.7799999999115"/>
    <m/>
    <m/>
    <n v="-3653.7799999999115"/>
    <m/>
    <m/>
    <m/>
    <m/>
    <m/>
  </r>
  <r>
    <s v="I"/>
    <s v="S0042"/>
    <x v="40"/>
    <s v="GEO-CZ"/>
    <s v="modely vily Dr.E.Beneše"/>
    <s v="ano"/>
    <x v="5"/>
    <x v="4"/>
    <n v="1"/>
    <n v="0"/>
    <n v="248050"/>
    <m/>
    <m/>
    <n v="0"/>
    <n v="248050"/>
    <m/>
    <m/>
    <n v="248050"/>
    <m/>
    <m/>
    <m/>
    <m/>
    <m/>
  </r>
  <r>
    <s v="I"/>
    <s v="S0043"/>
    <x v="41"/>
    <s v="DBD CONTROL SYSTEMS "/>
    <s v="DEPS pro SD"/>
    <s v="ano"/>
    <x v="1"/>
    <x v="1"/>
    <n v="1"/>
    <n v="0"/>
    <n v="307870"/>
    <m/>
    <m/>
    <n v="0"/>
    <n v="307870"/>
    <m/>
    <m/>
    <n v="307870"/>
    <m/>
    <m/>
    <m/>
    <m/>
    <m/>
  </r>
  <r>
    <s v="N"/>
    <s v="S0044"/>
    <x v="42"/>
    <s v="Bláha ús, s.r.o."/>
    <s v="vitríny pro SD"/>
    <s v="ano"/>
    <x v="4"/>
    <x v="3"/>
    <n v="1"/>
    <n v="0"/>
    <n v="115676"/>
    <m/>
    <m/>
    <n v="0"/>
    <n v="115676"/>
    <m/>
    <m/>
    <n v="115676"/>
    <m/>
    <m/>
    <m/>
    <m/>
    <m/>
  </r>
  <r>
    <s v="N"/>
    <s v="S0045"/>
    <x v="43"/>
    <m/>
    <s v="tiskové práce pro SD"/>
    <s v="ne"/>
    <x v="2"/>
    <x v="0"/>
    <n v="0"/>
    <n v="0"/>
    <m/>
    <m/>
    <m/>
    <n v="200000"/>
    <n v="200000"/>
    <m/>
    <m/>
    <m/>
    <n v="200000"/>
    <m/>
    <m/>
    <m/>
    <m/>
  </r>
  <r>
    <s v="N"/>
    <s v="S0046"/>
    <x v="44"/>
    <m/>
    <s v="MZDY"/>
    <s v="ano"/>
    <x v="12"/>
    <x v="10"/>
    <n v="0.36820383689787711"/>
    <n v="0"/>
    <n v="959996"/>
    <m/>
    <m/>
    <n v="1647244.62"/>
    <n v="2607240.62"/>
    <m/>
    <n v="255458"/>
    <n v="704538"/>
    <n v="627722.4"/>
    <n v="550000"/>
    <n v="469522.22"/>
    <m/>
    <m/>
  </r>
  <r>
    <s v="N"/>
    <s v="S0047"/>
    <x v="44"/>
    <m/>
    <s v="ODVODY SOC A ZDRAV POJ"/>
    <s v="ano"/>
    <x v="13"/>
    <x v="11"/>
    <n v="0.36578381801621473"/>
    <n v="0"/>
    <n v="326375.29000000004"/>
    <m/>
    <m/>
    <n v="565887.5"/>
    <n v="892262.79"/>
    <m/>
    <n v="86832.78"/>
    <n v="239542.51"/>
    <n v="213425.62"/>
    <n v="187000"/>
    <n v="165461.87999999998"/>
    <m/>
    <m/>
  </r>
  <r>
    <s v="N"/>
    <s v="S0048"/>
    <x v="44"/>
    <m/>
    <s v="ODVODY FKSP A ZÁK.SOC."/>
    <s v="ano"/>
    <x v="13"/>
    <x v="12"/>
    <n v="0.40819506088985597"/>
    <n v="0"/>
    <n v="21887.66"/>
    <m/>
    <m/>
    <n v="31732.929999999997"/>
    <n v="53620.59"/>
    <m/>
    <n v="5824.23"/>
    <n v="16063.43"/>
    <n v="14312.07"/>
    <n v="12540"/>
    <n v="4880.8599999999969"/>
    <m/>
    <m/>
  </r>
  <r>
    <s v="N"/>
    <s v="S0049"/>
    <x v="45"/>
    <s v="Ing. Ivo Exnar, Havlíčkův Brod"/>
    <s v="restaurování kočáru pro WD"/>
    <s v="ano"/>
    <x v="2"/>
    <x v="7"/>
    <n v="4.9413828459894504E-2"/>
    <n v="0"/>
    <n v="40000"/>
    <m/>
    <m/>
    <n v="769490"/>
    <n v="809490"/>
    <m/>
    <m/>
    <n v="809490"/>
    <m/>
    <m/>
    <m/>
    <m/>
    <m/>
  </r>
  <r>
    <s v="N"/>
    <s v="S0050"/>
    <x v="46"/>
    <s v="Jiří Svoboda, Tábor"/>
    <s v="restaurování klavíru"/>
    <s v="ano"/>
    <x v="2"/>
    <x v="7"/>
    <n v="1"/>
    <n v="0"/>
    <n v="140000"/>
    <m/>
    <m/>
    <n v="0"/>
    <n v="140000"/>
    <m/>
    <m/>
    <n v="140000"/>
    <m/>
    <m/>
    <m/>
    <m/>
    <m/>
  </r>
  <r>
    <s v="N"/>
    <s v="S0051"/>
    <x v="47"/>
    <s v="Silke Klein, Zbuzany"/>
    <s v="překlad odborného textu expozic"/>
    <s v="ano"/>
    <x v="2"/>
    <x v="0"/>
    <n v="1"/>
    <n v="0"/>
    <n v="30690"/>
    <m/>
    <m/>
    <n v="0"/>
    <n v="30690"/>
    <m/>
    <m/>
    <n v="30690"/>
    <m/>
    <m/>
    <m/>
    <m/>
    <m/>
  </r>
  <r>
    <s v="N"/>
    <s v="S0052"/>
    <x v="48"/>
    <s v="Mgr. Eva Vybíralová, Třebízského 838, Tábor"/>
    <s v="překlad odborného textu expozic"/>
    <s v="ano"/>
    <x v="2"/>
    <x v="0"/>
    <n v="1"/>
    <n v="0"/>
    <n v="30690"/>
    <m/>
    <m/>
    <n v="0"/>
    <n v="30690"/>
    <m/>
    <m/>
    <n v="30690"/>
    <m/>
    <m/>
    <m/>
    <m/>
    <m/>
  </r>
  <r>
    <s v="N"/>
    <s v="S0053"/>
    <x v="44"/>
    <m/>
    <s v="náklady na zařízení s přístroje plánované"/>
    <m/>
    <x v="4"/>
    <x v="3"/>
    <n v="0"/>
    <n v="0"/>
    <m/>
    <m/>
    <m/>
    <n v="1852141.39"/>
    <n v="1852141.39"/>
    <m/>
    <m/>
    <m/>
    <n v="580244.89"/>
    <n v="753802.76"/>
    <n v="518093.74"/>
    <m/>
    <m/>
  </r>
  <r>
    <s v="I"/>
    <s v="S0054"/>
    <x v="44"/>
    <m/>
    <s v="obnova stavební objektů plánovaná"/>
    <m/>
    <x v="1"/>
    <x v="1"/>
    <n v="0"/>
    <n v="0"/>
    <m/>
    <m/>
    <m/>
    <n v="15764017.870000001"/>
    <n v="15764017.870000001"/>
    <m/>
    <m/>
    <m/>
    <n v="8673558.870000001"/>
    <n v="3332515.73"/>
    <n v="3757943.27"/>
    <m/>
    <m/>
  </r>
  <r>
    <s v="I"/>
    <s v="S0055"/>
    <x v="44"/>
    <m/>
    <s v="náklady na pořízení uměleckých děl plánované"/>
    <m/>
    <x v="5"/>
    <x v="4"/>
    <n v="0"/>
    <n v="0"/>
    <m/>
    <m/>
    <m/>
    <n v="1820045"/>
    <n v="1820045"/>
    <m/>
    <m/>
    <m/>
    <n v="1820045"/>
    <m/>
    <m/>
    <m/>
    <m/>
  </r>
  <r>
    <s v="I"/>
    <s v="S0056"/>
    <x v="44"/>
    <m/>
    <s v="řízení realizace projektu plánované náklady"/>
    <m/>
    <x v="11"/>
    <x v="8"/>
    <n v="0"/>
    <n v="0"/>
    <m/>
    <m/>
    <m/>
    <n v="269292"/>
    <n v="269292"/>
    <m/>
    <m/>
    <m/>
    <n v="269292"/>
    <m/>
    <m/>
    <m/>
    <m/>
  </r>
  <r>
    <s v="I"/>
    <s v="S0057"/>
    <x v="44"/>
    <m/>
    <s v="plán pořízení stavebních objektů"/>
    <m/>
    <x v="1"/>
    <x v="13"/>
    <n v="0"/>
    <n v="0"/>
    <m/>
    <m/>
    <m/>
    <n v="4816414"/>
    <n v="4816414"/>
    <m/>
    <m/>
    <m/>
    <n v="4816414"/>
    <m/>
    <m/>
    <m/>
    <m/>
  </r>
  <r>
    <s v="I"/>
    <s v="S0058"/>
    <x v="44"/>
    <m/>
    <s v="náklady na zařízení jiné než ICT, plánované"/>
    <m/>
    <x v="9"/>
    <x v="9"/>
    <n v="0"/>
    <n v="0"/>
    <m/>
    <m/>
    <m/>
    <n v="10052430.800000001"/>
    <n v="10052430.800000001"/>
    <m/>
    <m/>
    <m/>
    <n v="1460812.4"/>
    <n v="1795873.76"/>
    <n v="6795744.6399999997"/>
    <m/>
    <m/>
  </r>
  <r>
    <s v="N"/>
    <s v="S0059"/>
    <x v="44"/>
    <m/>
    <s v="jiné náklady na zařízení plánované"/>
    <m/>
    <x v="4"/>
    <x v="14"/>
    <n v="0"/>
    <n v="0"/>
    <m/>
    <m/>
    <m/>
    <n v="115918"/>
    <n v="115918"/>
    <m/>
    <m/>
    <m/>
    <n v="115918"/>
    <m/>
    <m/>
    <m/>
    <m/>
  </r>
  <r>
    <s v="I"/>
    <s v="S0060"/>
    <x v="44"/>
    <m/>
    <s v="náklady programového vybavení plán"/>
    <m/>
    <x v="14"/>
    <x v="15"/>
    <n v="0"/>
    <n v="0"/>
    <m/>
    <m/>
    <m/>
    <n v="231836"/>
    <n v="231836"/>
    <m/>
    <m/>
    <m/>
    <n v="115918"/>
    <m/>
    <n v="115918"/>
    <m/>
    <m/>
  </r>
  <r>
    <s v="VZ-I"/>
    <s v="S0061"/>
    <x v="44"/>
    <m/>
    <s v="obnova stavební objektů plánovaná NEZPŮSOBILÉ VÝDAJE  úprava nádvoří"/>
    <m/>
    <x v="15"/>
    <x v="1"/>
    <n v="0"/>
    <n v="0"/>
    <m/>
    <m/>
    <m/>
    <n v="303324"/>
    <n v="303324"/>
    <m/>
    <m/>
    <m/>
    <m/>
    <n v="303324"/>
    <m/>
    <m/>
    <m/>
  </r>
  <r>
    <s v="I"/>
    <s v="S0062"/>
    <x v="44"/>
    <m/>
    <s v="náklady na pořízení uměleckých děl plánované"/>
    <m/>
    <x v="9"/>
    <x v="4"/>
    <n v="0"/>
    <n v="0"/>
    <m/>
    <m/>
    <m/>
    <n v="185919.12"/>
    <n v="185919.12"/>
    <m/>
    <m/>
    <m/>
    <m/>
    <n v="185919.12"/>
    <m/>
    <m/>
    <m/>
  </r>
  <r>
    <s v="N"/>
    <s v="S0063"/>
    <x v="44"/>
    <m/>
    <s v="plánované"/>
    <m/>
    <x v="7"/>
    <x v="5"/>
    <n v="0"/>
    <n v="0"/>
    <m/>
    <m/>
    <m/>
    <n v="55839.759999999995"/>
    <n v="55839.759999999995"/>
    <m/>
    <m/>
    <m/>
    <m/>
    <n v="55839.759999999995"/>
    <m/>
    <m/>
    <m/>
  </r>
  <r>
    <m/>
    <s v="S0064"/>
    <x v="44"/>
    <m/>
    <m/>
    <m/>
    <x v="16"/>
    <x v="16"/>
    <e v="#DIV/0!"/>
    <e v="#DIV/0!"/>
    <m/>
    <m/>
    <m/>
    <n v="0"/>
    <n v="0"/>
    <m/>
    <m/>
    <m/>
    <m/>
    <m/>
    <m/>
    <m/>
    <m/>
  </r>
  <r>
    <s v="I"/>
    <s v="S0065"/>
    <x v="44"/>
    <m/>
    <m/>
    <m/>
    <x v="16"/>
    <x v="16"/>
    <e v="#DIV/0!"/>
    <e v="#DIV/0!"/>
    <m/>
    <m/>
    <m/>
    <n v="0"/>
    <n v="0"/>
    <m/>
    <m/>
    <m/>
    <m/>
    <m/>
    <m/>
    <m/>
    <m/>
  </r>
  <r>
    <s v="VZ-N"/>
    <s v="S0066"/>
    <x v="44"/>
    <m/>
    <s v="náklady na služby plánované NEZPŮSOBILÉ VÝDAJE tisky"/>
    <m/>
    <x v="17"/>
    <x v="0"/>
    <n v="0"/>
    <n v="0"/>
    <m/>
    <m/>
    <m/>
    <n v="66493"/>
    <n v="66493"/>
    <m/>
    <m/>
    <m/>
    <n v="66493"/>
    <m/>
    <m/>
    <m/>
    <m/>
  </r>
  <r>
    <s v="N"/>
    <s v="S0067"/>
    <x v="44"/>
    <m/>
    <s v="náklady na služby plánované"/>
    <m/>
    <x v="2"/>
    <x v="0"/>
    <n v="0"/>
    <n v="0"/>
    <m/>
    <m/>
    <m/>
    <n v="1431732.0000000002"/>
    <n v="1431732.0000000002"/>
    <m/>
    <m/>
    <m/>
    <n v="1355849.7600000002"/>
    <m/>
    <n v="75882.240000000005"/>
    <m/>
    <m/>
  </r>
  <r>
    <s v="N"/>
    <s v="S0068"/>
    <x v="44"/>
    <m/>
    <s v="plánováno"/>
    <m/>
    <x v="2"/>
    <x v="7"/>
    <n v="0"/>
    <n v="0"/>
    <m/>
    <m/>
    <m/>
    <n v="423560"/>
    <n v="423560"/>
    <m/>
    <m/>
    <m/>
    <n v="423560"/>
    <m/>
    <m/>
    <m/>
    <m/>
  </r>
  <r>
    <s v="I"/>
    <s v="S0069"/>
    <x v="44"/>
    <m/>
    <s v="plánováno"/>
    <m/>
    <x v="9"/>
    <x v="6"/>
    <n v="0"/>
    <n v="0"/>
    <m/>
    <m/>
    <m/>
    <n v="569803.48"/>
    <n v="569803.48"/>
    <m/>
    <m/>
    <m/>
    <n v="132474"/>
    <n v="437329.48"/>
    <m/>
    <m/>
    <m/>
  </r>
  <r>
    <m/>
    <s v="S0070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71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72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73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74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75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76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77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78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79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80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81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82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83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84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85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86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87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88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89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90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91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92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93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94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95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96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97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98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099"/>
    <x v="44"/>
    <m/>
    <m/>
    <m/>
    <x v="16"/>
    <x v="16"/>
    <e v="#DIV/0!"/>
    <e v="#DIV/0!"/>
    <m/>
    <m/>
    <m/>
    <n v="0"/>
    <n v="0"/>
    <m/>
    <m/>
    <m/>
    <m/>
    <m/>
    <m/>
    <m/>
    <m/>
  </r>
  <r>
    <m/>
    <s v="S0100"/>
    <x v="44"/>
    <m/>
    <m/>
    <m/>
    <x v="16"/>
    <x v="16"/>
    <e v="#DIV/0!"/>
    <e v="#DIV/0!"/>
    <m/>
    <m/>
    <m/>
    <n v="0"/>
    <n v="0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41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4:J23" firstHeaderRow="0" firstDataRow="1" firstDataCol="1"/>
  <pivotFields count="23">
    <pivotField showAll="0"/>
    <pivotField showAll="0"/>
    <pivotField showAll="0"/>
    <pivotField showAll="0"/>
    <pivotField showAll="0"/>
    <pivotField showAll="0"/>
    <pivotField axis="axisRow" showAll="0">
      <items count="19">
        <item x="1"/>
        <item x="11"/>
        <item x="10"/>
        <item x="3"/>
        <item x="9"/>
        <item x="5"/>
        <item x="14"/>
        <item x="12"/>
        <item x="13"/>
        <item x="2"/>
        <item x="0"/>
        <item x="6"/>
        <item x="7"/>
        <item x="8"/>
        <item x="4"/>
        <item x="15"/>
        <item x="17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numFmtId="4" showAll="0"/>
    <pivotField dataField="1" numFmtId="4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6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Součet z Celkem" fld="14" baseField="6" baseItem="0" numFmtId="4"/>
    <dataField name="Součet z 2016" fld="15" baseField="6" baseItem="0" numFmtId="4"/>
    <dataField name="Součet z 2017" fld="16" baseField="6" baseItem="0" numFmtId="4"/>
    <dataField name="Součet z 2018" fld="17" baseField="6" baseItem="0" numFmtId="4"/>
    <dataField name="Součet z 2019" fld="18" baseField="6" baseItem="0" numFmtId="4"/>
    <dataField name="Součet z 2020" fld="19" baseField="6" baseItem="0" numFmtId="4"/>
    <dataField name="Součet z 2021" fld="20" baseField="6" baseItem="0" numFmtId="4"/>
    <dataField name="Součet z 2022" fld="21" baseField="6" baseItem="0" numFmtId="4"/>
    <dataField name="Součet z 2023" fld="22" baseField="6" baseItem="0" numFmtId="4"/>
  </dataField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 1" cacheId="41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4:J54" firstHeaderRow="0" firstDataRow="1" firstDataCol="1"/>
  <pivotFields count="23">
    <pivotField showAll="0"/>
    <pivotField showAll="0"/>
    <pivotField axis="axisRow" showAll="0">
      <items count="50">
        <item x="7"/>
        <item x="9"/>
        <item x="8"/>
        <item x="6"/>
        <item x="13"/>
        <item x="39"/>
        <item x="40"/>
        <item x="48"/>
        <item x="47"/>
        <item x="41"/>
        <item x="42"/>
        <item x="38"/>
        <item x="45"/>
        <item x="46"/>
        <item x="0"/>
        <item x="17"/>
        <item x="22"/>
        <item x="23"/>
        <item x="15"/>
        <item x="24"/>
        <item x="10"/>
        <item x="25"/>
        <item x="1"/>
        <item x="16"/>
        <item x="26"/>
        <item x="12"/>
        <item x="27"/>
        <item x="28"/>
        <item x="29"/>
        <item x="30"/>
        <item x="31"/>
        <item x="32"/>
        <item x="33"/>
        <item x="34"/>
        <item x="2"/>
        <item x="35"/>
        <item x="36"/>
        <item x="3"/>
        <item x="18"/>
        <item x="37"/>
        <item x="4"/>
        <item x="19"/>
        <item x="5"/>
        <item x="20"/>
        <item x="11"/>
        <item x="14"/>
        <item x="21"/>
        <item x="43"/>
        <item x="4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" showAll="0"/>
    <pivotField dataField="1" numFmtId="4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Součet z Celkem" fld="14" baseField="6" baseItem="0" numFmtId="4"/>
    <dataField name="Součet z 2016" fld="15" baseField="6" baseItem="0" numFmtId="4"/>
    <dataField name="Součet z 2017" fld="16" baseField="6" baseItem="0" numFmtId="4"/>
    <dataField name="Součet z 2018" fld="17" baseField="6" baseItem="0" numFmtId="4"/>
    <dataField name="Součet z 2019" fld="18" baseField="6" baseItem="0" numFmtId="4"/>
    <dataField name="Součet z 2020" fld="19" baseField="6" baseItem="0"/>
    <dataField name="Součet z 2021" fld="20" baseField="6" baseItem="0" numFmtId="4"/>
    <dataField name="Součet z 2022" fld="21" baseField="6" baseItem="0" numFmtId="4"/>
    <dataField name="Součet z 2023" fld="22" baseField="6" baseItem="0" numFmtId="4"/>
  </dataField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4"/>
  <sheetViews>
    <sheetView showGridLines="0" tabSelected="1" zoomScaleNormal="100" workbookViewId="0">
      <selection activeCell="B25" sqref="B25:D27"/>
    </sheetView>
  </sheetViews>
  <sheetFormatPr defaultColWidth="8.88671875" defaultRowHeight="14.4" x14ac:dyDescent="0.3"/>
  <cols>
    <col min="1" max="1" width="30.44140625" style="72" customWidth="1"/>
    <col min="2" max="3" width="16.44140625" style="72" customWidth="1"/>
    <col min="4" max="4" width="16.5546875" style="72" customWidth="1"/>
    <col min="5" max="16384" width="8.88671875" style="72"/>
  </cols>
  <sheetData>
    <row r="1" spans="1:4" ht="18" x14ac:dyDescent="0.3">
      <c r="A1" s="86" t="s">
        <v>95</v>
      </c>
      <c r="B1" s="407"/>
      <c r="C1" s="407"/>
      <c r="D1" s="407"/>
    </row>
    <row r="2" spans="1:4" ht="39.6" customHeight="1" x14ac:dyDescent="0.3">
      <c r="A2" s="86" t="s">
        <v>0</v>
      </c>
      <c r="B2" s="410"/>
      <c r="C2" s="411"/>
      <c r="D2" s="412"/>
    </row>
    <row r="3" spans="1:4" ht="18" x14ac:dyDescent="0.3">
      <c r="A3" s="86" t="s">
        <v>207</v>
      </c>
      <c r="B3" s="407"/>
      <c r="C3" s="407"/>
      <c r="D3" s="407"/>
    </row>
    <row r="4" spans="1:4" ht="18" x14ac:dyDescent="0.3">
      <c r="A4" s="86" t="s">
        <v>112</v>
      </c>
      <c r="B4" s="407"/>
      <c r="C4" s="407"/>
      <c r="D4" s="407"/>
    </row>
    <row r="5" spans="1:4" ht="18" x14ac:dyDescent="0.3">
      <c r="A5" s="86" t="s">
        <v>439</v>
      </c>
      <c r="B5" s="407"/>
      <c r="C5" s="407"/>
      <c r="D5" s="407"/>
    </row>
    <row r="6" spans="1:4" ht="18" x14ac:dyDescent="0.3">
      <c r="A6" s="86" t="s">
        <v>186</v>
      </c>
      <c r="B6" s="407"/>
      <c r="C6" s="407"/>
      <c r="D6" s="407"/>
    </row>
    <row r="7" spans="1:4" s="87" customFormat="1" ht="18" x14ac:dyDescent="0.3">
      <c r="A7" s="88" t="s">
        <v>245</v>
      </c>
      <c r="B7" s="407"/>
      <c r="C7" s="407"/>
      <c r="D7" s="407"/>
    </row>
    <row r="8" spans="1:4" s="87" customFormat="1" ht="18" x14ac:dyDescent="0.3">
      <c r="A8" s="88" t="s">
        <v>246</v>
      </c>
      <c r="B8" s="407"/>
      <c r="C8" s="407"/>
      <c r="D8" s="407"/>
    </row>
    <row r="9" spans="1:4" ht="63" customHeight="1" x14ac:dyDescent="0.3">
      <c r="A9" s="96"/>
      <c r="B9" s="97" t="s">
        <v>431</v>
      </c>
      <c r="C9" s="97" t="s">
        <v>242</v>
      </c>
      <c r="D9" s="97" t="s">
        <v>244</v>
      </c>
    </row>
    <row r="10" spans="1:4" ht="15.6" x14ac:dyDescent="0.3">
      <c r="A10" s="77" t="s">
        <v>453</v>
      </c>
      <c r="B10" s="377"/>
      <c r="C10" s="163">
        <f>D10-B10</f>
        <v>0</v>
      </c>
      <c r="D10" s="378"/>
    </row>
    <row r="11" spans="1:4" ht="15.6" x14ac:dyDescent="0.3">
      <c r="A11" s="77" t="s">
        <v>454</v>
      </c>
      <c r="B11" s="377"/>
      <c r="C11" s="163">
        <f t="shared" ref="C11:C13" si="0">D11-B11</f>
        <v>0</v>
      </c>
      <c r="D11" s="378"/>
    </row>
    <row r="12" spans="1:4" ht="15.6" x14ac:dyDescent="0.3">
      <c r="A12" s="77" t="s">
        <v>455</v>
      </c>
      <c r="B12" s="377"/>
      <c r="C12" s="163">
        <f t="shared" si="0"/>
        <v>0</v>
      </c>
      <c r="D12" s="378"/>
    </row>
    <row r="13" spans="1:4" ht="15.6" x14ac:dyDescent="0.3">
      <c r="A13" s="77" t="s">
        <v>456</v>
      </c>
      <c r="B13" s="377"/>
      <c r="C13" s="163">
        <f t="shared" si="0"/>
        <v>0</v>
      </c>
      <c r="D13" s="378"/>
    </row>
    <row r="14" spans="1:4" x14ac:dyDescent="0.3">
      <c r="A14" s="96"/>
      <c r="B14" s="96"/>
      <c r="C14" s="96"/>
      <c r="D14" s="96"/>
    </row>
    <row r="15" spans="1:4" s="154" customFormat="1" x14ac:dyDescent="0.3">
      <c r="A15" s="96"/>
      <c r="B15" s="96"/>
      <c r="C15" s="96"/>
      <c r="D15" s="96"/>
    </row>
    <row r="16" spans="1:4" s="154" customFormat="1" ht="15.6" x14ac:dyDescent="0.3">
      <c r="A16" s="159" t="s">
        <v>367</v>
      </c>
      <c r="B16" s="408"/>
      <c r="C16" s="409"/>
      <c r="D16" s="96"/>
    </row>
    <row r="17" spans="1:5" s="154" customFormat="1" x14ac:dyDescent="0.3">
      <c r="A17" s="96"/>
      <c r="B17" s="96"/>
      <c r="C17" s="96"/>
      <c r="D17" s="96"/>
    </row>
    <row r="18" spans="1:5" x14ac:dyDescent="0.3">
      <c r="A18" s="158" t="s">
        <v>110</v>
      </c>
      <c r="B18" s="379"/>
      <c r="C18" s="96"/>
      <c r="D18" s="96"/>
    </row>
    <row r="19" spans="1:5" x14ac:dyDescent="0.3">
      <c r="A19" s="158" t="s">
        <v>378</v>
      </c>
      <c r="B19" s="379"/>
      <c r="C19" s="96"/>
      <c r="D19" s="96"/>
    </row>
    <row r="20" spans="1:5" x14ac:dyDescent="0.3">
      <c r="A20" s="96"/>
      <c r="B20" s="96"/>
      <c r="C20" s="96"/>
      <c r="D20" s="96"/>
    </row>
    <row r="21" spans="1:5" ht="45" customHeight="1" x14ac:dyDescent="0.3">
      <c r="A21" s="212" t="s">
        <v>211</v>
      </c>
      <c r="B21" s="416"/>
      <c r="C21" s="417"/>
      <c r="D21" s="418"/>
      <c r="E21" s="213"/>
    </row>
    <row r="22" spans="1:5" x14ac:dyDescent="0.3">
      <c r="A22" s="212" t="s">
        <v>212</v>
      </c>
      <c r="B22" s="422"/>
      <c r="C22" s="422"/>
      <c r="D22" s="423"/>
    </row>
    <row r="23" spans="1:5" x14ac:dyDescent="0.3">
      <c r="A23" s="96"/>
      <c r="B23" s="96"/>
      <c r="C23" s="96"/>
      <c r="D23" s="96"/>
    </row>
    <row r="24" spans="1:5" x14ac:dyDescent="0.3">
      <c r="A24" s="96"/>
      <c r="B24" s="96"/>
      <c r="C24" s="96"/>
      <c r="D24" s="96"/>
    </row>
    <row r="25" spans="1:5" x14ac:dyDescent="0.3">
      <c r="A25" s="158" t="s">
        <v>220</v>
      </c>
      <c r="B25" s="413"/>
      <c r="C25" s="414"/>
      <c r="D25" s="415"/>
    </row>
    <row r="26" spans="1:5" x14ac:dyDescent="0.3">
      <c r="A26" s="158" t="s">
        <v>221</v>
      </c>
      <c r="B26" s="425"/>
      <c r="C26" s="414"/>
      <c r="D26" s="415"/>
    </row>
    <row r="27" spans="1:5" ht="15" customHeight="1" x14ac:dyDescent="0.3">
      <c r="A27" s="158" t="s">
        <v>222</v>
      </c>
      <c r="B27" s="424"/>
      <c r="C27" s="414"/>
      <c r="D27" s="415"/>
    </row>
    <row r="28" spans="1:5" s="154" customFormat="1" ht="15" customHeight="1" x14ac:dyDescent="0.3">
      <c r="A28" s="158" t="s">
        <v>363</v>
      </c>
      <c r="B28" s="419">
        <v>43466</v>
      </c>
      <c r="C28" s="420"/>
      <c r="D28" s="421"/>
    </row>
    <row r="29" spans="1:5" x14ac:dyDescent="0.3">
      <c r="A29" s="98"/>
      <c r="B29" s="99"/>
      <c r="C29" s="99"/>
      <c r="D29" s="96"/>
    </row>
    <row r="30" spans="1:5" x14ac:dyDescent="0.3">
      <c r="A30" s="96" t="s">
        <v>243</v>
      </c>
      <c r="B30" s="96"/>
      <c r="C30" s="96"/>
      <c r="D30" s="96"/>
    </row>
    <row r="31" spans="1:5" ht="69" customHeight="1" x14ac:dyDescent="0.3">
      <c r="A31" s="413"/>
      <c r="B31" s="414"/>
      <c r="C31" s="414"/>
      <c r="D31" s="415"/>
    </row>
    <row r="34" spans="1:1" x14ac:dyDescent="0.3">
      <c r="A34" s="76" t="s">
        <v>224</v>
      </c>
    </row>
  </sheetData>
  <sheetProtection password="E21E" sheet="1" objects="1" scenarios="1" autoFilter="0"/>
  <mergeCells count="16">
    <mergeCell ref="A31:D31"/>
    <mergeCell ref="B21:D21"/>
    <mergeCell ref="B28:D28"/>
    <mergeCell ref="B22:D22"/>
    <mergeCell ref="B27:D27"/>
    <mergeCell ref="B25:D25"/>
    <mergeCell ref="B26:D26"/>
    <mergeCell ref="B6:D6"/>
    <mergeCell ref="B7:D7"/>
    <mergeCell ref="B8:D8"/>
    <mergeCell ref="B16:C16"/>
    <mergeCell ref="B1:D1"/>
    <mergeCell ref="B2:D2"/>
    <mergeCell ref="B3:D3"/>
    <mergeCell ref="B4:D4"/>
    <mergeCell ref="B5:D5"/>
  </mergeCells>
  <dataValidations count="1">
    <dataValidation type="list" allowBlank="1" showInputMessage="1" showErrorMessage="1" sqref="B16:C16">
      <formula1>důvod__zaslání_formuláře</formula1>
    </dataValidation>
  </dataValidations>
  <pageMargins left="0.70866141732283472" right="0.70866141732283472" top="1.9685039370078741" bottom="0.78740157480314965" header="0.31496062992125984" footer="0.31496062992125984"/>
  <pageSetup paperSize="9" scale="94" orientation="portrait" r:id="rId1"/>
  <headerFooter>
    <oddHeader>&amp;L&amp;G&amp;R&amp;G</oddHeader>
    <oddFooter>&amp;R&amp;D
&amp;T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60"/>
  <sheetViews>
    <sheetView zoomScale="93" zoomScaleNormal="93" workbookViewId="0">
      <selection activeCell="C11" sqref="C11"/>
    </sheetView>
  </sheetViews>
  <sheetFormatPr defaultRowHeight="14.4" x14ac:dyDescent="0.3"/>
  <cols>
    <col min="1" max="1" width="5.6640625" customWidth="1"/>
    <col min="2" max="2" width="19.6640625" customWidth="1"/>
    <col min="3" max="3" width="19.109375" customWidth="1"/>
    <col min="4" max="4" width="17.44140625" customWidth="1"/>
    <col min="5" max="5" width="17.44140625" style="1" customWidth="1"/>
    <col min="6" max="6" width="16.33203125" customWidth="1"/>
    <col min="7" max="7" width="14.6640625" customWidth="1"/>
    <col min="8" max="8" width="15.6640625" bestFit="1" customWidth="1"/>
    <col min="9" max="14" width="14.6640625" customWidth="1"/>
  </cols>
  <sheetData>
    <row r="1" spans="1:14" ht="23.4" x14ac:dyDescent="0.45">
      <c r="A1" s="240" t="s">
        <v>113</v>
      </c>
      <c r="B1" s="241"/>
      <c r="C1" s="241"/>
      <c r="D1" s="241"/>
      <c r="E1" s="125" t="s">
        <v>114</v>
      </c>
      <c r="F1" s="90" t="s">
        <v>111</v>
      </c>
      <c r="G1" s="90">
        <v>2016</v>
      </c>
      <c r="H1" s="90">
        <v>2017</v>
      </c>
      <c r="I1" s="90">
        <v>2018</v>
      </c>
      <c r="J1" s="90">
        <v>2019</v>
      </c>
      <c r="K1" s="90">
        <v>2020</v>
      </c>
      <c r="L1" s="90">
        <v>2021</v>
      </c>
      <c r="M1" s="90">
        <v>2022</v>
      </c>
      <c r="N1" s="90">
        <v>2023</v>
      </c>
    </row>
    <row r="2" spans="1:14" ht="15.6" x14ac:dyDescent="0.3">
      <c r="A2" s="241" t="s">
        <v>95</v>
      </c>
      <c r="B2" s="241"/>
      <c r="C2" s="111">
        <f>'Rekapitulace 1'!B1</f>
        <v>0</v>
      </c>
      <c r="D2" s="241"/>
      <c r="E2" s="126" t="s">
        <v>194</v>
      </c>
      <c r="F2" s="130">
        <f t="shared" ref="F2:F3" si="0">SUM(G2:N2)</f>
        <v>0</v>
      </c>
      <c r="G2" s="131">
        <f>'Potřeby RoPD'!D10</f>
        <v>0</v>
      </c>
      <c r="H2" s="131">
        <f>'Potřeby RoPD'!E10</f>
        <v>0</v>
      </c>
      <c r="I2" s="131">
        <f>'Potřeby RoPD'!F10</f>
        <v>0</v>
      </c>
      <c r="J2" s="131">
        <f>'Potřeby RoPD'!G10</f>
        <v>0</v>
      </c>
      <c r="K2" s="131">
        <f>'Potřeby RoPD'!H10</f>
        <v>0</v>
      </c>
      <c r="L2" s="131">
        <f>'Potřeby RoPD'!I10</f>
        <v>0</v>
      </c>
      <c r="M2" s="131">
        <f>'Potřeby RoPD'!J10</f>
        <v>0</v>
      </c>
      <c r="N2" s="131">
        <f>'Potřeby RoPD'!K10</f>
        <v>0</v>
      </c>
    </row>
    <row r="3" spans="1:14" ht="15.6" customHeight="1" x14ac:dyDescent="0.3">
      <c r="A3" s="241" t="s">
        <v>0</v>
      </c>
      <c r="B3" s="241"/>
      <c r="C3" s="436">
        <f>'Rekapitulace 1'!B2</f>
        <v>0</v>
      </c>
      <c r="D3" s="437"/>
      <c r="E3" s="126" t="s">
        <v>195</v>
      </c>
      <c r="F3" s="130">
        <f t="shared" si="0"/>
        <v>0</v>
      </c>
      <c r="G3" s="131">
        <f>'Potřeby RoPD'!D11</f>
        <v>0</v>
      </c>
      <c r="H3" s="131">
        <f>'Potřeby RoPD'!E11</f>
        <v>0</v>
      </c>
      <c r="I3" s="131">
        <f>'Potřeby RoPD'!F11</f>
        <v>0</v>
      </c>
      <c r="J3" s="131">
        <f>'Potřeby RoPD'!G11</f>
        <v>0</v>
      </c>
      <c r="K3" s="131">
        <f>'Potřeby RoPD'!H11</f>
        <v>0</v>
      </c>
      <c r="L3" s="131">
        <f>'Potřeby RoPD'!I11</f>
        <v>0</v>
      </c>
      <c r="M3" s="131">
        <f>'Potřeby RoPD'!J11</f>
        <v>0</v>
      </c>
      <c r="N3" s="131">
        <f>'Potřeby RoPD'!K11</f>
        <v>0</v>
      </c>
    </row>
    <row r="4" spans="1:14" ht="15.6" customHeight="1" x14ac:dyDescent="0.3">
      <c r="A4" s="241"/>
      <c r="B4" s="241"/>
      <c r="C4" s="436"/>
      <c r="D4" s="437"/>
      <c r="E4" s="126" t="s">
        <v>196</v>
      </c>
      <c r="F4" s="130">
        <f>SUM(G4:N4)</f>
        <v>0</v>
      </c>
      <c r="G4" s="131">
        <f t="shared" ref="G4:N4" si="1">SUMIF($A$26:$A$49,"VZ-I",G$26:G$49)</f>
        <v>0</v>
      </c>
      <c r="H4" s="131">
        <f t="shared" si="1"/>
        <v>0</v>
      </c>
      <c r="I4" s="131">
        <f t="shared" si="1"/>
        <v>0</v>
      </c>
      <c r="J4" s="131">
        <f t="shared" si="1"/>
        <v>0</v>
      </c>
      <c r="K4" s="131">
        <f t="shared" si="1"/>
        <v>0</v>
      </c>
      <c r="L4" s="131">
        <f t="shared" si="1"/>
        <v>0</v>
      </c>
      <c r="M4" s="131">
        <f t="shared" si="1"/>
        <v>0</v>
      </c>
      <c r="N4" s="131">
        <f t="shared" si="1"/>
        <v>0</v>
      </c>
    </row>
    <row r="5" spans="1:14" x14ac:dyDescent="0.3">
      <c r="A5" s="241"/>
      <c r="B5" s="241"/>
      <c r="C5" s="436"/>
      <c r="D5" s="437"/>
      <c r="E5" s="126" t="s">
        <v>197</v>
      </c>
      <c r="F5" s="130">
        <f>SUM(G5:N5)</f>
        <v>0</v>
      </c>
      <c r="G5" s="131">
        <f t="shared" ref="G5:N5" si="2">SUMIF($A$26:$A$49,"VZ-N",G$26:G$49)</f>
        <v>0</v>
      </c>
      <c r="H5" s="131">
        <f t="shared" si="2"/>
        <v>0</v>
      </c>
      <c r="I5" s="131">
        <f t="shared" si="2"/>
        <v>0</v>
      </c>
      <c r="J5" s="131">
        <f t="shared" si="2"/>
        <v>0</v>
      </c>
      <c r="K5" s="131">
        <f t="shared" si="2"/>
        <v>0</v>
      </c>
      <c r="L5" s="131">
        <f t="shared" si="2"/>
        <v>0</v>
      </c>
      <c r="M5" s="131">
        <f t="shared" si="2"/>
        <v>0</v>
      </c>
      <c r="N5" s="131">
        <f t="shared" si="2"/>
        <v>0</v>
      </c>
    </row>
    <row r="6" spans="1:14" x14ac:dyDescent="0.3">
      <c r="A6" s="241"/>
      <c r="B6" s="241"/>
      <c r="C6" s="436"/>
      <c r="D6" s="437"/>
      <c r="E6" s="126" t="s">
        <v>198</v>
      </c>
      <c r="F6" s="130">
        <f t="shared" ref="F6:F13" si="3">SUM(G6:N6)</f>
        <v>0</v>
      </c>
      <c r="G6" s="131">
        <f>G2-G4</f>
        <v>0</v>
      </c>
      <c r="H6" s="131">
        <f t="shared" ref="H6:N6" si="4">H2-H4</f>
        <v>0</v>
      </c>
      <c r="I6" s="131">
        <f t="shared" si="4"/>
        <v>0</v>
      </c>
      <c r="J6" s="131">
        <f t="shared" si="4"/>
        <v>0</v>
      </c>
      <c r="K6" s="131">
        <f t="shared" si="4"/>
        <v>0</v>
      </c>
      <c r="L6" s="131">
        <f t="shared" si="4"/>
        <v>0</v>
      </c>
      <c r="M6" s="131">
        <f t="shared" si="4"/>
        <v>0</v>
      </c>
      <c r="N6" s="131">
        <f t="shared" si="4"/>
        <v>0</v>
      </c>
    </row>
    <row r="7" spans="1:14" x14ac:dyDescent="0.3">
      <c r="A7" s="241"/>
      <c r="B7" s="241"/>
      <c r="C7" s="245" t="s">
        <v>459</v>
      </c>
      <c r="D7" s="245" t="s">
        <v>460</v>
      </c>
      <c r="E7" s="127" t="s">
        <v>200</v>
      </c>
      <c r="F7" s="128">
        <f t="shared" si="3"/>
        <v>0</v>
      </c>
      <c r="G7" s="129">
        <f t="shared" ref="G7:J7" si="5">G6-G8</f>
        <v>0</v>
      </c>
      <c r="H7" s="129">
        <f t="shared" si="5"/>
        <v>0</v>
      </c>
      <c r="I7" s="222">
        <f t="shared" si="5"/>
        <v>0</v>
      </c>
      <c r="J7" s="222">
        <f t="shared" si="5"/>
        <v>0</v>
      </c>
      <c r="K7" s="222">
        <f>TRUNC(K6*'Rekapitulace 1'!$B$19,0)</f>
        <v>0</v>
      </c>
      <c r="L7" s="222">
        <f>TRUNC(L6*'Rekapitulace 1'!$B$19,0)</f>
        <v>0</v>
      </c>
      <c r="M7" s="222">
        <f>TRUNC(M6*'Rekapitulace 1'!$B$19,0)</f>
        <v>0</v>
      </c>
      <c r="N7" s="222">
        <f>TRUNC(N6*'Rekapitulace 1'!$B$19,0)</f>
        <v>0</v>
      </c>
    </row>
    <row r="8" spans="1:14" x14ac:dyDescent="0.3">
      <c r="A8" s="112" t="str">
        <f>'Rekapitulace 1'!A10</f>
        <v>Celkové výdaje:</v>
      </c>
      <c r="B8" s="241"/>
      <c r="C8" s="113">
        <f>'Rekapitulace 1'!B10</f>
        <v>0</v>
      </c>
      <c r="D8" s="113">
        <f>SUM(D9:D11)</f>
        <v>0</v>
      </c>
      <c r="E8" s="127" t="s">
        <v>201</v>
      </c>
      <c r="F8" s="128">
        <f t="shared" si="3"/>
        <v>0</v>
      </c>
      <c r="G8" s="129">
        <f>TRUNC(G6*'Rekapitulace 1'!$B$18,2)</f>
        <v>0</v>
      </c>
      <c r="H8" s="222">
        <f>TRUNC(H6*'Rekapitulace 1'!$B$18,2)</f>
        <v>0</v>
      </c>
      <c r="I8" s="222">
        <f>TRUNC(I6*'Rekapitulace 1'!$B$18,2)</f>
        <v>0</v>
      </c>
      <c r="J8" s="222">
        <f>TRUNC(J6*'Rekapitulace 1'!$B$18,2)</f>
        <v>0</v>
      </c>
      <c r="K8" s="222">
        <f>TRUNC(K6*'Rekapitulace 1'!$B$18,0)</f>
        <v>0</v>
      </c>
      <c r="L8" s="222">
        <f>TRUNC(L6*'Rekapitulace 1'!$B$18,0)</f>
        <v>0</v>
      </c>
      <c r="M8" s="222">
        <f>TRUNC(M6*'Rekapitulace 1'!$B$18,0)</f>
        <v>0</v>
      </c>
      <c r="N8" s="222">
        <f>TRUNC(N6*'Rekapitulace 1'!$B$18,0)</f>
        <v>0</v>
      </c>
    </row>
    <row r="9" spans="1:14" x14ac:dyDescent="0.3">
      <c r="A9" s="112" t="str">
        <f>'Rekapitulace 1'!A11</f>
        <v>EU podíl:</v>
      </c>
      <c r="B9" s="241"/>
      <c r="C9" s="113">
        <f>'Rekapitulace 1'!B11</f>
        <v>0</v>
      </c>
      <c r="D9" s="113">
        <f>F55+F56+F59+F60</f>
        <v>0</v>
      </c>
      <c r="E9" s="126" t="s">
        <v>199</v>
      </c>
      <c r="F9" s="130">
        <f t="shared" si="3"/>
        <v>0</v>
      </c>
      <c r="G9" s="131">
        <f t="shared" ref="G9:N9" si="6">G3-G5</f>
        <v>0</v>
      </c>
      <c r="H9" s="131">
        <f t="shared" si="6"/>
        <v>0</v>
      </c>
      <c r="I9" s="131">
        <f t="shared" si="6"/>
        <v>0</v>
      </c>
      <c r="J9" s="131">
        <f t="shared" si="6"/>
        <v>0</v>
      </c>
      <c r="K9" s="131">
        <f t="shared" si="6"/>
        <v>0</v>
      </c>
      <c r="L9" s="131">
        <f t="shared" si="6"/>
        <v>0</v>
      </c>
      <c r="M9" s="131">
        <f t="shared" si="6"/>
        <v>0</v>
      </c>
      <c r="N9" s="131">
        <f t="shared" si="6"/>
        <v>0</v>
      </c>
    </row>
    <row r="10" spans="1:14" x14ac:dyDescent="0.3">
      <c r="A10" s="112" t="str">
        <f>'Rekapitulace 1'!A12</f>
        <v>SR podíl:</v>
      </c>
      <c r="B10" s="241"/>
      <c r="C10" s="113">
        <f>'Rekapitulace 1'!B12</f>
        <v>0</v>
      </c>
      <c r="D10" s="113">
        <f>F53+F54+F57+F58</f>
        <v>0</v>
      </c>
      <c r="E10" s="127" t="s">
        <v>202</v>
      </c>
      <c r="F10" s="128">
        <f t="shared" si="3"/>
        <v>0</v>
      </c>
      <c r="G10" s="129">
        <f>G9-G11</f>
        <v>0</v>
      </c>
      <c r="H10" s="129">
        <f t="shared" ref="H10:J10" si="7">H9-H11</f>
        <v>0</v>
      </c>
      <c r="I10" s="129">
        <f t="shared" si="7"/>
        <v>0</v>
      </c>
      <c r="J10" s="129">
        <f t="shared" si="7"/>
        <v>0</v>
      </c>
      <c r="K10" s="222">
        <f>TRUNC(K9*'Rekapitulace 1'!$B$19,0)</f>
        <v>0</v>
      </c>
      <c r="L10" s="222">
        <f>TRUNC(L9*'Rekapitulace 1'!$B$19,0)</f>
        <v>0</v>
      </c>
      <c r="M10" s="222">
        <f>TRUNC(M9*'Rekapitulace 1'!$B$19,0)</f>
        <v>0</v>
      </c>
      <c r="N10" s="222">
        <f>TRUNC(N9*'Rekapitulace 1'!$B$19,0)</f>
        <v>0</v>
      </c>
    </row>
    <row r="11" spans="1:14" x14ac:dyDescent="0.3">
      <c r="A11" s="112" t="str">
        <f>'Rekapitulace 1'!A13</f>
        <v>Nezpůsobilé výdaje:</v>
      </c>
      <c r="B11" s="241"/>
      <c r="C11" s="113">
        <f>'Rekapitulace 1'!B13</f>
        <v>0</v>
      </c>
      <c r="D11" s="113">
        <f>SUM(F26:F27)</f>
        <v>0</v>
      </c>
      <c r="E11" s="127" t="s">
        <v>203</v>
      </c>
      <c r="F11" s="128">
        <f t="shared" si="3"/>
        <v>0</v>
      </c>
      <c r="G11" s="129">
        <f>TRUNC(G9*'Rekapitulace 1'!$B$18,2)</f>
        <v>0</v>
      </c>
      <c r="H11" s="222">
        <f>TRUNC(H9*'Rekapitulace 1'!$B$18,2)</f>
        <v>0</v>
      </c>
      <c r="I11" s="222">
        <f>TRUNC(I9*'Rekapitulace 1'!$B$18,2)</f>
        <v>0</v>
      </c>
      <c r="J11" s="222">
        <f>TRUNC(J9*'Rekapitulace 1'!$B$18,2)</f>
        <v>0</v>
      </c>
      <c r="K11" s="222">
        <f>TRUNC(K9*'Rekapitulace 1'!$B$18,0)</f>
        <v>0</v>
      </c>
      <c r="L11" s="222">
        <f>TRUNC(L9*'Rekapitulace 1'!$B$18,0)</f>
        <v>0</v>
      </c>
      <c r="M11" s="222">
        <f>TRUNC(M9*'Rekapitulace 1'!$B$18,0)</f>
        <v>0</v>
      </c>
      <c r="N11" s="222">
        <f>TRUNC(N9*'Rekapitulace 1'!$B$18,0)</f>
        <v>0</v>
      </c>
    </row>
    <row r="12" spans="1:14" x14ac:dyDescent="0.3">
      <c r="A12" s="112"/>
      <c r="B12" s="241"/>
      <c r="C12" s="114" t="s">
        <v>380</v>
      </c>
      <c r="D12" s="115">
        <f>C9-D9</f>
        <v>0</v>
      </c>
      <c r="E12" s="126" t="s">
        <v>209</v>
      </c>
      <c r="F12" s="130">
        <f t="shared" si="3"/>
        <v>0</v>
      </c>
      <c r="G12" s="131">
        <f>SUM(G7,G10)</f>
        <v>0</v>
      </c>
      <c r="H12" s="131">
        <f t="shared" ref="H12:N12" si="8">SUM(H7,H10)</f>
        <v>0</v>
      </c>
      <c r="I12" s="131">
        <f t="shared" si="8"/>
        <v>0</v>
      </c>
      <c r="J12" s="131">
        <f t="shared" si="8"/>
        <v>0</v>
      </c>
      <c r="K12" s="131">
        <f t="shared" si="8"/>
        <v>0</v>
      </c>
      <c r="L12" s="131">
        <f t="shared" si="8"/>
        <v>0</v>
      </c>
      <c r="M12" s="131">
        <f>SUM(M7,M10)</f>
        <v>0</v>
      </c>
      <c r="N12" s="131">
        <f t="shared" si="8"/>
        <v>0</v>
      </c>
    </row>
    <row r="13" spans="1:14" x14ac:dyDescent="0.3">
      <c r="A13" s="112"/>
      <c r="B13" s="241"/>
      <c r="C13" s="114" t="s">
        <v>381</v>
      </c>
      <c r="D13" s="115">
        <f>C10-D10</f>
        <v>0</v>
      </c>
      <c r="E13" s="126" t="s">
        <v>210</v>
      </c>
      <c r="F13" s="130">
        <f t="shared" si="3"/>
        <v>0</v>
      </c>
      <c r="G13" s="131">
        <f>SUM(G8,G11)</f>
        <v>0</v>
      </c>
      <c r="H13" s="131">
        <f t="shared" ref="H13:N13" si="9">SUM(H8,H11)</f>
        <v>0</v>
      </c>
      <c r="I13" s="131">
        <f t="shared" si="9"/>
        <v>0</v>
      </c>
      <c r="J13" s="131">
        <f t="shared" si="9"/>
        <v>0</v>
      </c>
      <c r="K13" s="131">
        <f t="shared" si="9"/>
        <v>0</v>
      </c>
      <c r="L13" s="131">
        <f t="shared" si="9"/>
        <v>0</v>
      </c>
      <c r="M13" s="131">
        <f t="shared" si="9"/>
        <v>0</v>
      </c>
      <c r="N13" s="131">
        <f t="shared" si="9"/>
        <v>0</v>
      </c>
    </row>
    <row r="14" spans="1:14" x14ac:dyDescent="0.3">
      <c r="A14" s="241"/>
      <c r="B14" s="241"/>
      <c r="C14" s="241"/>
      <c r="D14" s="241"/>
      <c r="E14" s="12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s="73" customFormat="1" ht="12" x14ac:dyDescent="0.25">
      <c r="A15" s="116"/>
      <c r="B15" s="116"/>
      <c r="C15" s="116"/>
      <c r="D15" s="116"/>
      <c r="E15" s="121"/>
      <c r="F15" s="75" t="s">
        <v>111</v>
      </c>
      <c r="G15" s="75">
        <v>2016</v>
      </c>
      <c r="H15" s="75">
        <v>2017</v>
      </c>
      <c r="I15" s="75">
        <v>2018</v>
      </c>
      <c r="J15" s="75">
        <v>2019</v>
      </c>
      <c r="K15" s="75">
        <v>2020</v>
      </c>
      <c r="L15" s="75">
        <v>2021</v>
      </c>
      <c r="M15" s="75">
        <v>2022</v>
      </c>
      <c r="N15" s="75">
        <v>2023</v>
      </c>
    </row>
    <row r="16" spans="1:14" s="74" customFormat="1" ht="13.8" x14ac:dyDescent="0.3">
      <c r="A16" s="112"/>
      <c r="B16" s="112"/>
      <c r="C16" s="117" t="s">
        <v>205</v>
      </c>
      <c r="D16" s="118"/>
      <c r="E16" s="122"/>
      <c r="F16" s="110">
        <f t="shared" ref="F16:F17" si="10">SUM(G16:N16)</f>
        <v>0</v>
      </c>
      <c r="G16" s="109">
        <f t="shared" ref="G16:N17" si="11">G4</f>
        <v>0</v>
      </c>
      <c r="H16" s="109">
        <f t="shared" si="11"/>
        <v>0</v>
      </c>
      <c r="I16" s="109">
        <f t="shared" si="11"/>
        <v>0</v>
      </c>
      <c r="J16" s="109">
        <f t="shared" si="11"/>
        <v>0</v>
      </c>
      <c r="K16" s="109">
        <f t="shared" si="11"/>
        <v>0</v>
      </c>
      <c r="L16" s="109">
        <f t="shared" si="11"/>
        <v>0</v>
      </c>
      <c r="M16" s="109">
        <f t="shared" si="11"/>
        <v>0</v>
      </c>
      <c r="N16" s="109">
        <f t="shared" si="11"/>
        <v>0</v>
      </c>
    </row>
    <row r="17" spans="1:14" s="74" customFormat="1" ht="13.8" x14ac:dyDescent="0.3">
      <c r="A17" s="112"/>
      <c r="B17" s="112"/>
      <c r="C17" s="117" t="s">
        <v>206</v>
      </c>
      <c r="D17" s="118"/>
      <c r="E17" s="122"/>
      <c r="F17" s="110">
        <f t="shared" si="10"/>
        <v>0</v>
      </c>
      <c r="G17" s="109">
        <f t="shared" si="11"/>
        <v>0</v>
      </c>
      <c r="H17" s="109">
        <f t="shared" si="11"/>
        <v>0</v>
      </c>
      <c r="I17" s="109">
        <f t="shared" si="11"/>
        <v>0</v>
      </c>
      <c r="J17" s="109">
        <f t="shared" si="11"/>
        <v>0</v>
      </c>
      <c r="K17" s="109">
        <f t="shared" si="11"/>
        <v>0</v>
      </c>
      <c r="L17" s="109">
        <f t="shared" si="11"/>
        <v>0</v>
      </c>
      <c r="M17" s="109">
        <f t="shared" si="11"/>
        <v>0</v>
      </c>
      <c r="N17" s="109">
        <f t="shared" si="11"/>
        <v>0</v>
      </c>
    </row>
    <row r="18" spans="1:14" s="74" customFormat="1" ht="13.8" x14ac:dyDescent="0.3">
      <c r="A18" s="112"/>
      <c r="B18" s="112"/>
      <c r="C18" s="117" t="s">
        <v>107</v>
      </c>
      <c r="D18" s="118"/>
      <c r="E18" s="122"/>
      <c r="F18" s="110">
        <f>SUM(G18:N18)</f>
        <v>0</v>
      </c>
      <c r="G18" s="109">
        <f t="shared" ref="G18:N18" si="12">SUMIF($A$26:$A$49,"I",G$26:G$49)</f>
        <v>0</v>
      </c>
      <c r="H18" s="109">
        <f t="shared" si="12"/>
        <v>0</v>
      </c>
      <c r="I18" s="109">
        <f t="shared" si="12"/>
        <v>0</v>
      </c>
      <c r="J18" s="109">
        <f t="shared" si="12"/>
        <v>0</v>
      </c>
      <c r="K18" s="109">
        <f t="shared" si="12"/>
        <v>0</v>
      </c>
      <c r="L18" s="109">
        <f t="shared" si="12"/>
        <v>0</v>
      </c>
      <c r="M18" s="109">
        <f t="shared" si="12"/>
        <v>0</v>
      </c>
      <c r="N18" s="109">
        <f t="shared" si="12"/>
        <v>0</v>
      </c>
    </row>
    <row r="19" spans="1:14" s="74" customFormat="1" ht="13.8" x14ac:dyDescent="0.3">
      <c r="A19" s="112"/>
      <c r="B19" s="112"/>
      <c r="C19" s="117" t="s">
        <v>108</v>
      </c>
      <c r="D19" s="112"/>
      <c r="E19" s="122"/>
      <c r="F19" s="110">
        <f>SUM(G19:N19)</f>
        <v>0</v>
      </c>
      <c r="G19" s="109">
        <f t="shared" ref="G19:N19" si="13">SUMIF($A$26:$A$49,"N",G$26:G$49)</f>
        <v>0</v>
      </c>
      <c r="H19" s="109">
        <f t="shared" si="13"/>
        <v>0</v>
      </c>
      <c r="I19" s="109">
        <f t="shared" si="13"/>
        <v>0</v>
      </c>
      <c r="J19" s="109">
        <f t="shared" si="13"/>
        <v>0</v>
      </c>
      <c r="K19" s="109">
        <f t="shared" si="13"/>
        <v>0</v>
      </c>
      <c r="L19" s="109">
        <f t="shared" si="13"/>
        <v>0</v>
      </c>
      <c r="M19" s="109">
        <f t="shared" si="13"/>
        <v>0</v>
      </c>
      <c r="N19" s="109">
        <f t="shared" si="13"/>
        <v>0</v>
      </c>
    </row>
    <row r="20" spans="1:14" s="74" customFormat="1" ht="13.8" x14ac:dyDescent="0.3">
      <c r="A20" s="112"/>
      <c r="B20" s="112"/>
      <c r="C20" s="119" t="s">
        <v>109</v>
      </c>
      <c r="D20" s="112"/>
      <c r="E20" s="122"/>
      <c r="F20" s="110">
        <f>SUM(G20:N20)</f>
        <v>0</v>
      </c>
      <c r="G20" s="109">
        <f>SUM(G16:G19)</f>
        <v>0</v>
      </c>
      <c r="H20" s="109">
        <f t="shared" ref="H20:N20" si="14">SUM(H16:H19)</f>
        <v>0</v>
      </c>
      <c r="I20" s="109">
        <f t="shared" si="14"/>
        <v>0</v>
      </c>
      <c r="J20" s="109">
        <f t="shared" si="14"/>
        <v>0</v>
      </c>
      <c r="K20" s="109">
        <f t="shared" si="14"/>
        <v>0</v>
      </c>
      <c r="L20" s="109">
        <f t="shared" si="14"/>
        <v>0</v>
      </c>
      <c r="M20" s="109">
        <f t="shared" si="14"/>
        <v>0</v>
      </c>
      <c r="N20" s="109">
        <f t="shared" si="14"/>
        <v>0</v>
      </c>
    </row>
    <row r="21" spans="1:14" s="74" customFormat="1" ht="13.8" x14ac:dyDescent="0.3">
      <c r="A21" s="112"/>
      <c r="B21" s="112"/>
      <c r="C21" s="119" t="s">
        <v>204</v>
      </c>
      <c r="D21" s="113"/>
      <c r="E21" s="122"/>
      <c r="F21" s="110">
        <f>SUM(G21:N21)</f>
        <v>0</v>
      </c>
      <c r="G21" s="109">
        <f>'Potřeby RoPD'!D12-'Zdroje RoPD'!G20</f>
        <v>0</v>
      </c>
      <c r="H21" s="109">
        <f>'Potřeby RoPD'!E12-'Zdroje RoPD'!H20</f>
        <v>0</v>
      </c>
      <c r="I21" s="109">
        <f>'Potřeby RoPD'!F12-'Zdroje RoPD'!I20</f>
        <v>0</v>
      </c>
      <c r="J21" s="109">
        <f>'Potřeby RoPD'!G12-'Zdroje RoPD'!J20</f>
        <v>0</v>
      </c>
      <c r="K21" s="109">
        <f>'Potřeby RoPD'!H12-'Zdroje RoPD'!K20</f>
        <v>0</v>
      </c>
      <c r="L21" s="109">
        <f>'Potřeby RoPD'!I12-'Zdroje RoPD'!L20</f>
        <v>0</v>
      </c>
      <c r="M21" s="109">
        <f>'Potřeby RoPD'!J12-'Zdroje RoPD'!M20</f>
        <v>0</v>
      </c>
      <c r="N21" s="109">
        <f>'Potřeby RoPD'!K12-'Zdroje RoPD'!N20</f>
        <v>0</v>
      </c>
    </row>
    <row r="22" spans="1:14" s="74" customFormat="1" ht="13.8" x14ac:dyDescent="0.3">
      <c r="A22" s="112"/>
      <c r="B22" s="112"/>
      <c r="C22" s="119"/>
      <c r="D22" s="113"/>
      <c r="E22" s="122"/>
      <c r="F22" s="123"/>
      <c r="G22" s="124"/>
      <c r="H22" s="124"/>
      <c r="I22" s="124"/>
      <c r="J22" s="124"/>
      <c r="K22" s="124"/>
      <c r="L22" s="124"/>
      <c r="M22" s="124"/>
      <c r="N22" s="124"/>
    </row>
    <row r="23" spans="1:14" s="74" customFormat="1" ht="13.8" x14ac:dyDescent="0.3">
      <c r="A23" s="112"/>
      <c r="B23" s="112"/>
      <c r="C23" s="119"/>
      <c r="D23" s="112"/>
      <c r="E23" s="122" t="s">
        <v>208</v>
      </c>
      <c r="F23" s="110">
        <f>SUM(G23:N23)</f>
        <v>0</v>
      </c>
      <c r="G23" s="109">
        <f t="shared" ref="G23:N23" si="15">SUBTOTAL(9,G26:G50)</f>
        <v>0</v>
      </c>
      <c r="H23" s="109">
        <f t="shared" si="15"/>
        <v>0</v>
      </c>
      <c r="I23" s="109">
        <f t="shared" si="15"/>
        <v>0</v>
      </c>
      <c r="J23" s="109">
        <f t="shared" si="15"/>
        <v>0</v>
      </c>
      <c r="K23" s="109">
        <f t="shared" si="15"/>
        <v>0</v>
      </c>
      <c r="L23" s="109">
        <f t="shared" si="15"/>
        <v>0</v>
      </c>
      <c r="M23" s="109">
        <f t="shared" si="15"/>
        <v>0</v>
      </c>
      <c r="N23" s="109">
        <f t="shared" si="15"/>
        <v>0</v>
      </c>
    </row>
    <row r="24" spans="1:14" x14ac:dyDescent="0.3">
      <c r="A24" s="100"/>
      <c r="B24" s="100"/>
      <c r="C24" s="100"/>
      <c r="D24" s="100"/>
      <c r="E24" s="12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 s="1" customFormat="1" x14ac:dyDescent="0.3">
      <c r="A25" s="4" t="s">
        <v>104</v>
      </c>
      <c r="B25" s="4" t="s">
        <v>96</v>
      </c>
      <c r="C25" s="4" t="s">
        <v>97</v>
      </c>
      <c r="D25" s="4" t="s">
        <v>102</v>
      </c>
      <c r="E25" s="4" t="s">
        <v>103</v>
      </c>
      <c r="F25" s="4" t="s">
        <v>111</v>
      </c>
      <c r="G25" s="4">
        <v>2016</v>
      </c>
      <c r="H25" s="4">
        <v>2017</v>
      </c>
      <c r="I25" s="4">
        <v>2018</v>
      </c>
      <c r="J25" s="4">
        <v>2019</v>
      </c>
      <c r="K25" s="4">
        <v>2020</v>
      </c>
      <c r="L25" s="4">
        <v>2021</v>
      </c>
      <c r="M25" s="4">
        <v>2022</v>
      </c>
      <c r="N25" s="4">
        <v>2023</v>
      </c>
    </row>
    <row r="26" spans="1:14" ht="21.6" x14ac:dyDescent="0.3">
      <c r="A26" s="359" t="s">
        <v>193</v>
      </c>
      <c r="B26" s="327" t="s">
        <v>51</v>
      </c>
      <c r="C26" s="327"/>
      <c r="D26" s="327"/>
      <c r="E26" s="256"/>
      <c r="F26" s="107">
        <f>SUM(G26:N26)</f>
        <v>0</v>
      </c>
      <c r="G26" s="384"/>
      <c r="H26" s="384"/>
      <c r="I26" s="384"/>
      <c r="J26" s="385"/>
      <c r="K26" s="384"/>
      <c r="L26" s="384"/>
      <c r="M26" s="384"/>
      <c r="N26" s="384"/>
    </row>
    <row r="27" spans="1:14" ht="21.6" x14ac:dyDescent="0.3">
      <c r="A27" s="359" t="s">
        <v>192</v>
      </c>
      <c r="B27" s="327" t="s">
        <v>56</v>
      </c>
      <c r="C27" s="327"/>
      <c r="D27" s="327"/>
      <c r="E27" s="256"/>
      <c r="F27" s="107">
        <f t="shared" ref="F27:F49" si="16">SUM(G27:N27)</f>
        <v>0</v>
      </c>
      <c r="G27" s="384"/>
      <c r="H27" s="384"/>
      <c r="I27" s="384"/>
      <c r="J27" s="385"/>
      <c r="K27" s="384"/>
      <c r="L27" s="384"/>
      <c r="M27" s="384"/>
      <c r="N27" s="384"/>
    </row>
    <row r="28" spans="1:14" s="337" customFormat="1" ht="21.6" x14ac:dyDescent="0.3">
      <c r="A28" s="359" t="s">
        <v>105</v>
      </c>
      <c r="B28" s="327" t="s">
        <v>544</v>
      </c>
      <c r="C28" s="327"/>
      <c r="D28" s="327"/>
      <c r="E28" s="256"/>
      <c r="F28" s="348">
        <f t="shared" si="16"/>
        <v>0</v>
      </c>
      <c r="G28" s="384"/>
      <c r="H28" s="384"/>
      <c r="I28" s="384"/>
      <c r="J28" s="385"/>
      <c r="K28" s="384"/>
      <c r="L28" s="384"/>
      <c r="M28" s="384"/>
      <c r="N28" s="384"/>
    </row>
    <row r="29" spans="1:14" s="337" customFormat="1" ht="21.6" x14ac:dyDescent="0.3">
      <c r="A29" s="359" t="s">
        <v>106</v>
      </c>
      <c r="B29" s="327" t="s">
        <v>545</v>
      </c>
      <c r="C29" s="327"/>
      <c r="D29" s="327"/>
      <c r="E29" s="256"/>
      <c r="F29" s="348">
        <f t="shared" si="16"/>
        <v>0</v>
      </c>
      <c r="G29" s="384"/>
      <c r="H29" s="384"/>
      <c r="I29" s="384"/>
      <c r="J29" s="385"/>
      <c r="K29" s="384"/>
      <c r="L29" s="384"/>
      <c r="M29" s="384"/>
      <c r="N29" s="384"/>
    </row>
    <row r="30" spans="1:14" s="337" customFormat="1" ht="21.6" x14ac:dyDescent="0.3">
      <c r="A30" s="359" t="s">
        <v>105</v>
      </c>
      <c r="B30" s="327" t="s">
        <v>190</v>
      </c>
      <c r="C30" s="327"/>
      <c r="D30" s="327"/>
      <c r="E30" s="256"/>
      <c r="F30" s="348">
        <f t="shared" si="16"/>
        <v>0</v>
      </c>
      <c r="G30" s="384"/>
      <c r="H30" s="384"/>
      <c r="I30" s="384"/>
      <c r="J30" s="385"/>
      <c r="K30" s="384"/>
      <c r="L30" s="384"/>
      <c r="M30" s="384"/>
      <c r="N30" s="384"/>
    </row>
    <row r="31" spans="1:14" s="337" customFormat="1" ht="21.6" x14ac:dyDescent="0.3">
      <c r="A31" s="359" t="s">
        <v>106</v>
      </c>
      <c r="B31" s="327" t="s">
        <v>189</v>
      </c>
      <c r="C31" s="327"/>
      <c r="D31" s="327"/>
      <c r="E31" s="256"/>
      <c r="F31" s="348">
        <f t="shared" si="16"/>
        <v>0</v>
      </c>
      <c r="G31" s="384"/>
      <c r="H31" s="384"/>
      <c r="I31" s="384"/>
      <c r="J31" s="385"/>
      <c r="K31" s="384"/>
      <c r="L31" s="384"/>
      <c r="M31" s="384"/>
      <c r="N31" s="384"/>
    </row>
    <row r="32" spans="1:14" ht="31.8" x14ac:dyDescent="0.3">
      <c r="A32" s="359" t="s">
        <v>106</v>
      </c>
      <c r="B32" s="327" t="s">
        <v>53</v>
      </c>
      <c r="C32" s="327" t="s">
        <v>225</v>
      </c>
      <c r="D32" s="327" t="s">
        <v>98</v>
      </c>
      <c r="E32" s="256" t="s">
        <v>116</v>
      </c>
      <c r="F32" s="107">
        <f t="shared" si="16"/>
        <v>0</v>
      </c>
      <c r="G32" s="384"/>
      <c r="H32" s="384"/>
      <c r="I32" s="384"/>
      <c r="J32" s="385"/>
      <c r="K32" s="384"/>
      <c r="L32" s="384"/>
      <c r="M32" s="384"/>
      <c r="N32" s="384"/>
    </row>
    <row r="33" spans="1:14" ht="31.8" x14ac:dyDescent="0.3">
      <c r="A33" s="359" t="s">
        <v>106</v>
      </c>
      <c r="B33" s="327" t="s">
        <v>62</v>
      </c>
      <c r="C33" s="327" t="s">
        <v>225</v>
      </c>
      <c r="D33" s="327" t="s">
        <v>98</v>
      </c>
      <c r="E33" s="256" t="s">
        <v>120</v>
      </c>
      <c r="F33" s="107">
        <f t="shared" si="16"/>
        <v>0</v>
      </c>
      <c r="G33" s="384"/>
      <c r="H33" s="384"/>
      <c r="I33" s="384"/>
      <c r="J33" s="385"/>
      <c r="K33" s="384"/>
      <c r="L33" s="384"/>
      <c r="M33" s="384"/>
      <c r="N33" s="384"/>
    </row>
    <row r="34" spans="1:14" ht="31.8" x14ac:dyDescent="0.3">
      <c r="A34" s="359" t="s">
        <v>106</v>
      </c>
      <c r="B34" s="327" t="s">
        <v>54</v>
      </c>
      <c r="C34" s="327" t="s">
        <v>225</v>
      </c>
      <c r="D34" s="327" t="s">
        <v>98</v>
      </c>
      <c r="E34" s="256" t="s">
        <v>115</v>
      </c>
      <c r="F34" s="107">
        <f t="shared" si="16"/>
        <v>0</v>
      </c>
      <c r="G34" s="384"/>
      <c r="H34" s="384"/>
      <c r="I34" s="384"/>
      <c r="J34" s="385"/>
      <c r="K34" s="384"/>
      <c r="L34" s="384"/>
      <c r="M34" s="384"/>
      <c r="N34" s="384"/>
    </row>
    <row r="35" spans="1:14" ht="31.8" x14ac:dyDescent="0.3">
      <c r="A35" s="359" t="s">
        <v>106</v>
      </c>
      <c r="B35" s="327" t="s">
        <v>67</v>
      </c>
      <c r="C35" s="327" t="s">
        <v>225</v>
      </c>
      <c r="D35" s="327" t="s">
        <v>98</v>
      </c>
      <c r="E35" s="256" t="s">
        <v>119</v>
      </c>
      <c r="F35" s="107">
        <f t="shared" si="16"/>
        <v>0</v>
      </c>
      <c r="G35" s="384"/>
      <c r="H35" s="384"/>
      <c r="I35" s="384"/>
      <c r="J35" s="385"/>
      <c r="K35" s="384"/>
      <c r="L35" s="384"/>
      <c r="M35" s="384"/>
      <c r="N35" s="384"/>
    </row>
    <row r="36" spans="1:14" ht="31.8" x14ac:dyDescent="0.3">
      <c r="A36" s="359" t="s">
        <v>105</v>
      </c>
      <c r="B36" s="327" t="s">
        <v>49</v>
      </c>
      <c r="C36" s="327" t="s">
        <v>85</v>
      </c>
      <c r="D36" s="327" t="s">
        <v>98</v>
      </c>
      <c r="E36" s="256" t="s">
        <v>116</v>
      </c>
      <c r="F36" s="107">
        <f t="shared" si="16"/>
        <v>0</v>
      </c>
      <c r="G36" s="384"/>
      <c r="H36" s="384"/>
      <c r="I36" s="384"/>
      <c r="J36" s="385"/>
      <c r="K36" s="384"/>
      <c r="L36" s="384"/>
      <c r="M36" s="384"/>
      <c r="N36" s="384"/>
    </row>
    <row r="37" spans="1:14" ht="31.8" x14ac:dyDescent="0.3">
      <c r="A37" s="359" t="s">
        <v>105</v>
      </c>
      <c r="B37" s="327" t="s">
        <v>58</v>
      </c>
      <c r="C37" s="327" t="s">
        <v>85</v>
      </c>
      <c r="D37" s="327" t="s">
        <v>98</v>
      </c>
      <c r="E37" s="256" t="s">
        <v>120</v>
      </c>
      <c r="F37" s="107">
        <f t="shared" si="16"/>
        <v>0</v>
      </c>
      <c r="G37" s="384"/>
      <c r="H37" s="384"/>
      <c r="I37" s="384"/>
      <c r="J37" s="385"/>
      <c r="K37" s="384"/>
      <c r="L37" s="384"/>
      <c r="M37" s="384"/>
      <c r="N37" s="384"/>
    </row>
    <row r="38" spans="1:14" ht="31.8" x14ac:dyDescent="0.3">
      <c r="A38" s="359" t="s">
        <v>105</v>
      </c>
      <c r="B38" s="327" t="s">
        <v>50</v>
      </c>
      <c r="C38" s="327" t="s">
        <v>85</v>
      </c>
      <c r="D38" s="327" t="s">
        <v>98</v>
      </c>
      <c r="E38" s="256" t="s">
        <v>115</v>
      </c>
      <c r="F38" s="107">
        <f t="shared" si="16"/>
        <v>0</v>
      </c>
      <c r="G38" s="384"/>
      <c r="H38" s="384"/>
      <c r="I38" s="384"/>
      <c r="J38" s="385"/>
      <c r="K38" s="384"/>
      <c r="L38" s="384"/>
      <c r="M38" s="384"/>
      <c r="N38" s="384"/>
    </row>
    <row r="39" spans="1:14" ht="31.8" x14ac:dyDescent="0.3">
      <c r="A39" s="359" t="s">
        <v>105</v>
      </c>
      <c r="B39" s="327" t="s">
        <v>60</v>
      </c>
      <c r="C39" s="327" t="s">
        <v>85</v>
      </c>
      <c r="D39" s="327" t="s">
        <v>98</v>
      </c>
      <c r="E39" s="256" t="s">
        <v>119</v>
      </c>
      <c r="F39" s="107">
        <f t="shared" si="16"/>
        <v>0</v>
      </c>
      <c r="G39" s="384"/>
      <c r="H39" s="384"/>
      <c r="I39" s="384"/>
      <c r="J39" s="385"/>
      <c r="K39" s="384"/>
      <c r="L39" s="384"/>
      <c r="M39" s="384"/>
      <c r="N39" s="384"/>
    </row>
    <row r="40" spans="1:14" x14ac:dyDescent="0.3">
      <c r="A40" s="84"/>
      <c r="B40" s="3"/>
      <c r="C40" s="3"/>
      <c r="D40" s="3"/>
      <c r="E40" s="5"/>
      <c r="F40" s="107">
        <f t="shared" si="16"/>
        <v>0</v>
      </c>
      <c r="G40" s="85"/>
      <c r="H40" s="85"/>
      <c r="I40" s="85"/>
      <c r="J40" s="328"/>
      <c r="K40" s="85"/>
      <c r="L40" s="85"/>
      <c r="M40" s="85"/>
      <c r="N40" s="85"/>
    </row>
    <row r="41" spans="1:14" x14ac:dyDescent="0.3">
      <c r="A41" s="84"/>
      <c r="B41" s="3"/>
      <c r="C41" s="3"/>
      <c r="D41" s="3"/>
      <c r="E41" s="5"/>
      <c r="F41" s="107">
        <f t="shared" si="16"/>
        <v>0</v>
      </c>
      <c r="G41" s="85"/>
      <c r="H41" s="85"/>
      <c r="I41" s="85"/>
      <c r="J41" s="328"/>
      <c r="K41" s="85"/>
      <c r="L41" s="85"/>
      <c r="M41" s="85"/>
      <c r="N41" s="85"/>
    </row>
    <row r="42" spans="1:14" x14ac:dyDescent="0.3">
      <c r="A42" s="84"/>
      <c r="B42" s="3"/>
      <c r="C42" s="3"/>
      <c r="D42" s="3"/>
      <c r="E42" s="5"/>
      <c r="F42" s="107">
        <f t="shared" si="16"/>
        <v>0</v>
      </c>
      <c r="G42" s="85"/>
      <c r="H42" s="85"/>
      <c r="I42" s="85"/>
      <c r="J42" s="328"/>
      <c r="K42" s="85"/>
      <c r="L42" s="85"/>
      <c r="M42" s="85"/>
      <c r="N42" s="85"/>
    </row>
    <row r="43" spans="1:14" x14ac:dyDescent="0.3">
      <c r="A43" s="84"/>
      <c r="B43" s="3"/>
      <c r="C43" s="3"/>
      <c r="D43" s="3"/>
      <c r="E43" s="5"/>
      <c r="F43" s="107">
        <f t="shared" si="16"/>
        <v>0</v>
      </c>
      <c r="G43" s="85"/>
      <c r="H43" s="85"/>
      <c r="I43" s="85"/>
      <c r="J43" s="328"/>
      <c r="K43" s="85"/>
      <c r="L43" s="85"/>
      <c r="M43" s="85"/>
      <c r="N43" s="85"/>
    </row>
    <row r="44" spans="1:14" x14ac:dyDescent="0.3">
      <c r="A44" s="84"/>
      <c r="B44" s="3"/>
      <c r="C44" s="3"/>
      <c r="D44" s="3"/>
      <c r="E44" s="5"/>
      <c r="F44" s="107">
        <f t="shared" si="16"/>
        <v>0</v>
      </c>
      <c r="G44" s="85"/>
      <c r="H44" s="85"/>
      <c r="I44" s="85"/>
      <c r="J44" s="328"/>
      <c r="K44" s="85"/>
      <c r="L44" s="85"/>
      <c r="M44" s="85"/>
      <c r="N44" s="85"/>
    </row>
    <row r="45" spans="1:14" x14ac:dyDescent="0.3">
      <c r="A45" s="84"/>
      <c r="B45" s="3"/>
      <c r="C45" s="3"/>
      <c r="D45" s="3"/>
      <c r="E45" s="5"/>
      <c r="F45" s="107">
        <f t="shared" si="16"/>
        <v>0</v>
      </c>
      <c r="G45" s="85"/>
      <c r="H45" s="85"/>
      <c r="I45" s="85"/>
      <c r="J45" s="328"/>
      <c r="K45" s="85"/>
      <c r="L45" s="85"/>
      <c r="M45" s="85"/>
      <c r="N45" s="85"/>
    </row>
    <row r="46" spans="1:14" x14ac:dyDescent="0.3">
      <c r="A46" s="84"/>
      <c r="B46" s="3"/>
      <c r="C46" s="3"/>
      <c r="D46" s="3"/>
      <c r="E46" s="5"/>
      <c r="F46" s="107">
        <f t="shared" si="16"/>
        <v>0</v>
      </c>
      <c r="G46" s="85"/>
      <c r="H46" s="85"/>
      <c r="I46" s="85"/>
      <c r="J46" s="328"/>
      <c r="K46" s="85"/>
      <c r="L46" s="85"/>
      <c r="M46" s="85"/>
      <c r="N46" s="85"/>
    </row>
    <row r="47" spans="1:14" x14ac:dyDescent="0.3">
      <c r="A47" s="84"/>
      <c r="B47" s="3"/>
      <c r="C47" s="3"/>
      <c r="D47" s="3"/>
      <c r="E47" s="5"/>
      <c r="F47" s="107">
        <f t="shared" si="16"/>
        <v>0</v>
      </c>
      <c r="G47" s="85"/>
      <c r="H47" s="85"/>
      <c r="I47" s="85"/>
      <c r="J47" s="328"/>
      <c r="K47" s="85"/>
      <c r="L47" s="85"/>
      <c r="M47" s="85"/>
      <c r="N47" s="85"/>
    </row>
    <row r="48" spans="1:14" x14ac:dyDescent="0.3">
      <c r="A48" s="84"/>
      <c r="B48" s="3"/>
      <c r="C48" s="3"/>
      <c r="D48" s="3"/>
      <c r="E48" s="5"/>
      <c r="F48" s="107">
        <f t="shared" si="16"/>
        <v>0</v>
      </c>
      <c r="G48" s="85"/>
      <c r="H48" s="85"/>
      <c r="I48" s="85"/>
      <c r="J48" s="328"/>
      <c r="K48" s="85"/>
      <c r="L48" s="85"/>
      <c r="M48" s="85"/>
      <c r="N48" s="85"/>
    </row>
    <row r="49" spans="1:14" x14ac:dyDescent="0.3">
      <c r="A49" s="84"/>
      <c r="B49" s="3"/>
      <c r="C49" s="3"/>
      <c r="D49" s="3"/>
      <c r="E49" s="5"/>
      <c r="F49" s="107">
        <f t="shared" si="16"/>
        <v>0</v>
      </c>
      <c r="G49" s="85"/>
      <c r="H49" s="85"/>
      <c r="I49" s="85"/>
      <c r="J49" s="328"/>
      <c r="K49" s="85"/>
      <c r="L49" s="85"/>
      <c r="M49" s="85"/>
      <c r="N49" s="85"/>
    </row>
    <row r="51" spans="1:14" x14ac:dyDescent="0.3">
      <c r="A51" s="76" t="s">
        <v>223</v>
      </c>
    </row>
    <row r="53" spans="1:14" ht="31.8" x14ac:dyDescent="0.3">
      <c r="E53" s="243" t="s">
        <v>116</v>
      </c>
      <c r="F53" s="244">
        <f>SUMIFS(F26:F49,E26:E49,E53)</f>
        <v>0</v>
      </c>
    </row>
    <row r="54" spans="1:14" ht="31.8" x14ac:dyDescent="0.3">
      <c r="E54" s="243" t="s">
        <v>120</v>
      </c>
      <c r="F54" s="244">
        <f>SUMIFS(F26:F49,E26:E49,E54)</f>
        <v>0</v>
      </c>
    </row>
    <row r="55" spans="1:14" ht="31.8" x14ac:dyDescent="0.3">
      <c r="E55" s="243" t="s">
        <v>115</v>
      </c>
      <c r="F55" s="244">
        <f>SUMIFS(F26:F49,E26:E49,E55)</f>
        <v>0</v>
      </c>
    </row>
    <row r="56" spans="1:14" ht="31.8" x14ac:dyDescent="0.3">
      <c r="E56" s="243" t="s">
        <v>119</v>
      </c>
      <c r="F56" s="244">
        <f>SUMIFS(F26:F49,E26:E49,E56)</f>
        <v>0</v>
      </c>
    </row>
    <row r="57" spans="1:14" ht="21.6" x14ac:dyDescent="0.3">
      <c r="E57" s="360" t="s">
        <v>544</v>
      </c>
      <c r="F57" s="361">
        <f>SUMIFS(F26:F49,B26:B49,E57)</f>
        <v>0</v>
      </c>
    </row>
    <row r="58" spans="1:14" ht="21.6" x14ac:dyDescent="0.3">
      <c r="E58" s="360" t="s">
        <v>545</v>
      </c>
      <c r="F58" s="361">
        <f>SUMIFS(F26:F49,B26:B49,E58)</f>
        <v>0</v>
      </c>
    </row>
    <row r="59" spans="1:14" ht="21.6" x14ac:dyDescent="0.3">
      <c r="E59" s="360" t="s">
        <v>190</v>
      </c>
      <c r="F59" s="361">
        <f>SUMIFS(F26:F49,B26:B49,E59)</f>
        <v>0</v>
      </c>
    </row>
    <row r="60" spans="1:14" ht="21.6" x14ac:dyDescent="0.3">
      <c r="E60" s="360" t="s">
        <v>189</v>
      </c>
      <c r="F60" s="361">
        <f>SUMIFS(F26:F49,B26:B49,E60)</f>
        <v>0</v>
      </c>
    </row>
  </sheetData>
  <sheetProtection password="E21E" sheet="1" objects="1" scenarios="1" autoFilter="0"/>
  <autoFilter ref="A25:N49"/>
  <mergeCells count="1">
    <mergeCell ref="C3:D6"/>
  </mergeCells>
  <conditionalFormatting sqref="F21:N22">
    <cfRule type="cellIs" dxfId="21" priority="2" operator="notEqual">
      <formula>0</formula>
    </cfRule>
  </conditionalFormatting>
  <dataValidations count="6">
    <dataValidation type="list" allowBlank="1" showInputMessage="1" showErrorMessage="1" sqref="E26:E49 E53:E56">
      <formula1>IISSP_zdroj</formula1>
    </dataValidation>
    <dataValidation type="list" allowBlank="1" showInputMessage="1" showErrorMessage="1" sqref="A26:A49">
      <formula1>Zdroje_I_N</formula1>
    </dataValidation>
    <dataValidation type="list" allowBlank="1" showInputMessage="1" showErrorMessage="1" sqref="B26:B49 E57:E60">
      <formula1>ZR</formula1>
    </dataValidation>
    <dataValidation type="list" allowBlank="1" showInputMessage="1" showErrorMessage="1" sqref="B50:B52">
      <formula1>NR</formula1>
    </dataValidation>
    <dataValidation type="list" allowBlank="1" showInputMessage="1" showErrorMessage="1" sqref="C26:C52">
      <formula1>Druhové_třídění</formula1>
    </dataValidation>
    <dataValidation type="list" allowBlank="1" showInputMessage="1" showErrorMessage="1" sqref="D26:D52">
      <formula1>Odvětvové_třídění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90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60"/>
  <sheetViews>
    <sheetView zoomScale="93" zoomScaleNormal="93" workbookViewId="0">
      <selection activeCell="G21" sqref="G21:N21"/>
    </sheetView>
  </sheetViews>
  <sheetFormatPr defaultRowHeight="14.4" x14ac:dyDescent="0.3"/>
  <cols>
    <col min="1" max="1" width="5.6640625" style="260" customWidth="1"/>
    <col min="2" max="2" width="19.6640625" style="260" customWidth="1"/>
    <col min="3" max="3" width="19.109375" style="260" customWidth="1"/>
    <col min="4" max="4" width="17.44140625" style="260" customWidth="1"/>
    <col min="5" max="5" width="17.44140625" style="261" customWidth="1"/>
    <col min="6" max="6" width="16.33203125" style="260" customWidth="1"/>
    <col min="7" max="7" width="14.6640625" style="260" customWidth="1"/>
    <col min="8" max="8" width="15.6640625" style="260" bestFit="1" customWidth="1"/>
    <col min="9" max="14" width="14.6640625" style="260" customWidth="1"/>
    <col min="15" max="16384" width="8.88671875" style="260"/>
  </cols>
  <sheetData>
    <row r="1" spans="1:14" ht="23.4" x14ac:dyDescent="0.45">
      <c r="A1" s="273" t="s">
        <v>113</v>
      </c>
      <c r="B1" s="274"/>
      <c r="C1" s="274"/>
      <c r="D1" s="274"/>
      <c r="E1" s="300" t="s">
        <v>114</v>
      </c>
      <c r="F1" s="268" t="s">
        <v>111</v>
      </c>
      <c r="G1" s="268">
        <v>2016</v>
      </c>
      <c r="H1" s="268">
        <v>2017</v>
      </c>
      <c r="I1" s="268">
        <v>2018</v>
      </c>
      <c r="J1" s="268">
        <v>2019</v>
      </c>
      <c r="K1" s="268">
        <v>2020</v>
      </c>
      <c r="L1" s="268">
        <v>2021</v>
      </c>
      <c r="M1" s="268">
        <v>2022</v>
      </c>
      <c r="N1" s="268">
        <v>2023</v>
      </c>
    </row>
    <row r="2" spans="1:14" ht="15.6" x14ac:dyDescent="0.3">
      <c r="A2" s="274" t="s">
        <v>95</v>
      </c>
      <c r="B2" s="274"/>
      <c r="C2" s="286">
        <f>'Rekapitulace 1'!B1</f>
        <v>0</v>
      </c>
      <c r="D2" s="274"/>
      <c r="E2" s="301" t="s">
        <v>194</v>
      </c>
      <c r="F2" s="305">
        <f t="shared" ref="F2:F3" si="0">SUM(G2:N2)</f>
        <v>0</v>
      </c>
      <c r="G2" s="306">
        <f>'Potřeby Změna'!D10</f>
        <v>0</v>
      </c>
      <c r="H2" s="306">
        <f>'Potřeby Změna'!E10</f>
        <v>0</v>
      </c>
      <c r="I2" s="306">
        <f>'Potřeby Změna'!F10</f>
        <v>0</v>
      </c>
      <c r="J2" s="306">
        <f>'Potřeby Změna'!G10</f>
        <v>0</v>
      </c>
      <c r="K2" s="306">
        <f>'Potřeby Změna'!H10</f>
        <v>0</v>
      </c>
      <c r="L2" s="306">
        <f>'Potřeby Změna'!I10</f>
        <v>0</v>
      </c>
      <c r="M2" s="306">
        <f>'Potřeby Změna'!J10</f>
        <v>0</v>
      </c>
      <c r="N2" s="306">
        <f>'Potřeby Změna'!K10</f>
        <v>0</v>
      </c>
    </row>
    <row r="3" spans="1:14" ht="15.6" customHeight="1" x14ac:dyDescent="0.3">
      <c r="A3" s="274" t="s">
        <v>0</v>
      </c>
      <c r="B3" s="274"/>
      <c r="C3" s="436">
        <f>'Rekapitulace 1'!B2</f>
        <v>0</v>
      </c>
      <c r="D3" s="437"/>
      <c r="E3" s="301" t="s">
        <v>195</v>
      </c>
      <c r="F3" s="305">
        <f t="shared" si="0"/>
        <v>0</v>
      </c>
      <c r="G3" s="306">
        <f>'Potřeby Změna'!D11</f>
        <v>0</v>
      </c>
      <c r="H3" s="306">
        <f>'Potřeby Změna'!E11</f>
        <v>0</v>
      </c>
      <c r="I3" s="306">
        <f>'Potřeby Změna'!F11</f>
        <v>0</v>
      </c>
      <c r="J3" s="306">
        <f>'Potřeby Změna'!G11</f>
        <v>0</v>
      </c>
      <c r="K3" s="306">
        <f>'Potřeby Změna'!H11</f>
        <v>0</v>
      </c>
      <c r="L3" s="306">
        <f>'Potřeby Změna'!I11</f>
        <v>0</v>
      </c>
      <c r="M3" s="306">
        <f>'Potřeby Změna'!J11</f>
        <v>0</v>
      </c>
      <c r="N3" s="306">
        <f>'Potřeby Změna'!K11</f>
        <v>0</v>
      </c>
    </row>
    <row r="4" spans="1:14" ht="15.6" customHeight="1" x14ac:dyDescent="0.3">
      <c r="A4" s="274"/>
      <c r="B4" s="274"/>
      <c r="C4" s="436"/>
      <c r="D4" s="437"/>
      <c r="E4" s="301" t="s">
        <v>196</v>
      </c>
      <c r="F4" s="305">
        <f>SUM(G4:N4)</f>
        <v>0</v>
      </c>
      <c r="G4" s="306">
        <f t="shared" ref="G4:N4" si="1">SUMIF($A$26:$A$49,"VZ-I",G$26:G$49)</f>
        <v>0</v>
      </c>
      <c r="H4" s="306">
        <f t="shared" si="1"/>
        <v>0</v>
      </c>
      <c r="I4" s="306">
        <f t="shared" si="1"/>
        <v>0</v>
      </c>
      <c r="J4" s="306">
        <f t="shared" si="1"/>
        <v>0</v>
      </c>
      <c r="K4" s="306">
        <f t="shared" si="1"/>
        <v>0</v>
      </c>
      <c r="L4" s="306">
        <f t="shared" si="1"/>
        <v>0</v>
      </c>
      <c r="M4" s="306">
        <f t="shared" si="1"/>
        <v>0</v>
      </c>
      <c r="N4" s="306">
        <f t="shared" si="1"/>
        <v>0</v>
      </c>
    </row>
    <row r="5" spans="1:14" x14ac:dyDescent="0.3">
      <c r="A5" s="274"/>
      <c r="B5" s="274"/>
      <c r="C5" s="436"/>
      <c r="D5" s="437"/>
      <c r="E5" s="301" t="s">
        <v>197</v>
      </c>
      <c r="F5" s="305">
        <f>SUM(G5:N5)</f>
        <v>0</v>
      </c>
      <c r="G5" s="306">
        <f t="shared" ref="G5:N5" si="2">SUMIF($A$26:$A$49,"VZ-N",G$26:G$49)</f>
        <v>0</v>
      </c>
      <c r="H5" s="306">
        <f t="shared" si="2"/>
        <v>0</v>
      </c>
      <c r="I5" s="306">
        <f t="shared" si="2"/>
        <v>0</v>
      </c>
      <c r="J5" s="306">
        <f t="shared" si="2"/>
        <v>0</v>
      </c>
      <c r="K5" s="306">
        <f t="shared" si="2"/>
        <v>0</v>
      </c>
      <c r="L5" s="306">
        <f t="shared" si="2"/>
        <v>0</v>
      </c>
      <c r="M5" s="306">
        <f t="shared" si="2"/>
        <v>0</v>
      </c>
      <c r="N5" s="306">
        <f t="shared" si="2"/>
        <v>0</v>
      </c>
    </row>
    <row r="6" spans="1:14" x14ac:dyDescent="0.3">
      <c r="A6" s="274"/>
      <c r="B6" s="274"/>
      <c r="C6" s="436"/>
      <c r="D6" s="437"/>
      <c r="E6" s="301" t="s">
        <v>198</v>
      </c>
      <c r="F6" s="305">
        <f t="shared" ref="F6:F13" si="3">SUM(G6:N6)</f>
        <v>0</v>
      </c>
      <c r="G6" s="306">
        <f>G2-G4</f>
        <v>0</v>
      </c>
      <c r="H6" s="306">
        <f t="shared" ref="H6:N6" si="4">H2-H4</f>
        <v>0</v>
      </c>
      <c r="I6" s="306">
        <f t="shared" si="4"/>
        <v>0</v>
      </c>
      <c r="J6" s="306">
        <f t="shared" si="4"/>
        <v>0</v>
      </c>
      <c r="K6" s="306">
        <f t="shared" si="4"/>
        <v>0</v>
      </c>
      <c r="L6" s="306">
        <f t="shared" si="4"/>
        <v>0</v>
      </c>
      <c r="M6" s="306">
        <f t="shared" si="4"/>
        <v>0</v>
      </c>
      <c r="N6" s="306">
        <f t="shared" si="4"/>
        <v>0</v>
      </c>
    </row>
    <row r="7" spans="1:14" x14ac:dyDescent="0.3">
      <c r="A7" s="274"/>
      <c r="B7" s="274"/>
      <c r="C7" s="312" t="s">
        <v>548</v>
      </c>
      <c r="D7" s="312" t="s">
        <v>460</v>
      </c>
      <c r="E7" s="302" t="s">
        <v>200</v>
      </c>
      <c r="F7" s="303">
        <f t="shared" si="3"/>
        <v>0</v>
      </c>
      <c r="G7" s="304">
        <f t="shared" ref="G7:J7" si="5">G6-G8</f>
        <v>0</v>
      </c>
      <c r="H7" s="304">
        <f t="shared" si="5"/>
        <v>0</v>
      </c>
      <c r="I7" s="304">
        <f t="shared" si="5"/>
        <v>0</v>
      </c>
      <c r="J7" s="304">
        <f t="shared" si="5"/>
        <v>0</v>
      </c>
      <c r="K7" s="304">
        <f>TRUNC(K6*'Rekapitulace 1'!$B$19,0)</f>
        <v>0</v>
      </c>
      <c r="L7" s="304">
        <f>TRUNC(L6*'Rekapitulace 1'!$B$19,0)</f>
        <v>0</v>
      </c>
      <c r="M7" s="304">
        <f>TRUNC(M6*'Rekapitulace 1'!$B$19,0)</f>
        <v>0</v>
      </c>
      <c r="N7" s="304">
        <f>TRUNC(N6*'Rekapitulace 1'!$B$19,0)</f>
        <v>0</v>
      </c>
    </row>
    <row r="8" spans="1:14" x14ac:dyDescent="0.3">
      <c r="A8" s="287" t="str">
        <f>'Rekapitulace 1'!A10</f>
        <v>Celkové výdaje:</v>
      </c>
      <c r="B8" s="274"/>
      <c r="C8" s="288">
        <f>'Rekapitulace 1'!D10</f>
        <v>0</v>
      </c>
      <c r="D8" s="288">
        <f>SUM(D9:D11)</f>
        <v>0</v>
      </c>
      <c r="E8" s="302" t="s">
        <v>201</v>
      </c>
      <c r="F8" s="303">
        <f t="shared" si="3"/>
        <v>0</v>
      </c>
      <c r="G8" s="304">
        <f>TRUNC(G6*'Rekapitulace 1'!$B$18,2)</f>
        <v>0</v>
      </c>
      <c r="H8" s="304">
        <f>TRUNC(H6*'Rekapitulace 1'!$B$18,2)</f>
        <v>0</v>
      </c>
      <c r="I8" s="304">
        <f>TRUNC(I6*'Rekapitulace 1'!$B$18,2)</f>
        <v>0</v>
      </c>
      <c r="J8" s="304">
        <f>TRUNC(J6*'Rekapitulace 1'!$B$18,2)</f>
        <v>0</v>
      </c>
      <c r="K8" s="304">
        <f>TRUNC(K6*'Rekapitulace 1'!$B$18,0)</f>
        <v>0</v>
      </c>
      <c r="L8" s="304">
        <f>TRUNC(L6*'Rekapitulace 1'!$B$18,0)</f>
        <v>0</v>
      </c>
      <c r="M8" s="304">
        <f>TRUNC(M6*'Rekapitulace 1'!$B$18,0)</f>
        <v>0</v>
      </c>
      <c r="N8" s="304">
        <f>TRUNC(N6*'Rekapitulace 1'!$B$18,0)</f>
        <v>0</v>
      </c>
    </row>
    <row r="9" spans="1:14" x14ac:dyDescent="0.3">
      <c r="A9" s="287" t="str">
        <f>'Rekapitulace 1'!A11</f>
        <v>EU podíl:</v>
      </c>
      <c r="B9" s="274"/>
      <c r="C9" s="288">
        <f>'Rekapitulace 1'!D11</f>
        <v>0</v>
      </c>
      <c r="D9" s="349">
        <f>F55+F56+F59+F60</f>
        <v>0</v>
      </c>
      <c r="E9" s="301" t="s">
        <v>199</v>
      </c>
      <c r="F9" s="305">
        <f t="shared" si="3"/>
        <v>0</v>
      </c>
      <c r="G9" s="306">
        <f t="shared" ref="G9:N9" si="6">G3-G5</f>
        <v>0</v>
      </c>
      <c r="H9" s="306">
        <f t="shared" si="6"/>
        <v>0</v>
      </c>
      <c r="I9" s="306">
        <f t="shared" si="6"/>
        <v>0</v>
      </c>
      <c r="J9" s="306">
        <f t="shared" si="6"/>
        <v>0</v>
      </c>
      <c r="K9" s="306">
        <f t="shared" si="6"/>
        <v>0</v>
      </c>
      <c r="L9" s="306">
        <f t="shared" si="6"/>
        <v>0</v>
      </c>
      <c r="M9" s="306">
        <f t="shared" si="6"/>
        <v>0</v>
      </c>
      <c r="N9" s="306">
        <f t="shared" si="6"/>
        <v>0</v>
      </c>
    </row>
    <row r="10" spans="1:14" x14ac:dyDescent="0.3">
      <c r="A10" s="287" t="str">
        <f>'Rekapitulace 1'!A12</f>
        <v>SR podíl:</v>
      </c>
      <c r="B10" s="274"/>
      <c r="C10" s="288">
        <f>'Rekapitulace 1'!D12</f>
        <v>0</v>
      </c>
      <c r="D10" s="349">
        <f>F53+F54+F57+F58</f>
        <v>0</v>
      </c>
      <c r="E10" s="302" t="s">
        <v>202</v>
      </c>
      <c r="F10" s="303">
        <f t="shared" si="3"/>
        <v>0</v>
      </c>
      <c r="G10" s="304">
        <f>G9-G11</f>
        <v>0</v>
      </c>
      <c r="H10" s="304">
        <f t="shared" ref="H10:J10" si="7">H9-H11</f>
        <v>0</v>
      </c>
      <c r="I10" s="304">
        <f t="shared" si="7"/>
        <v>0</v>
      </c>
      <c r="J10" s="304">
        <f t="shared" si="7"/>
        <v>0</v>
      </c>
      <c r="K10" s="304">
        <f>TRUNC(K9*'Rekapitulace 1'!$B$19,0)</f>
        <v>0</v>
      </c>
      <c r="L10" s="304">
        <f>TRUNC(L9*'Rekapitulace 1'!$B$19,0)</f>
        <v>0</v>
      </c>
      <c r="M10" s="304">
        <f>TRUNC(M9*'Rekapitulace 1'!$B$19,0)</f>
        <v>0</v>
      </c>
      <c r="N10" s="304">
        <f>TRUNC(N9*'Rekapitulace 1'!$B$19,0)</f>
        <v>0</v>
      </c>
    </row>
    <row r="11" spans="1:14" x14ac:dyDescent="0.3">
      <c r="A11" s="287" t="str">
        <f>'Rekapitulace 1'!A13</f>
        <v>Nezpůsobilé výdaje:</v>
      </c>
      <c r="B11" s="274"/>
      <c r="C11" s="288">
        <f>'Rekapitulace 1'!D13</f>
        <v>0</v>
      </c>
      <c r="D11" s="288">
        <f>SUM(F26:F27)</f>
        <v>0</v>
      </c>
      <c r="E11" s="302" t="s">
        <v>203</v>
      </c>
      <c r="F11" s="303">
        <f t="shared" si="3"/>
        <v>0</v>
      </c>
      <c r="G11" s="304">
        <f>TRUNC(G9*'Rekapitulace 1'!$B$18,2)</f>
        <v>0</v>
      </c>
      <c r="H11" s="304">
        <f>TRUNC(H9*'Rekapitulace 1'!$B$18,2)</f>
        <v>0</v>
      </c>
      <c r="I11" s="304">
        <f>TRUNC(I9*'Rekapitulace 1'!$B$18,2)</f>
        <v>0</v>
      </c>
      <c r="J11" s="304">
        <f>TRUNC(J9*'Rekapitulace 1'!$B$18,2)</f>
        <v>0</v>
      </c>
      <c r="K11" s="304">
        <f>TRUNC(K9*'Rekapitulace 1'!$B$18,0)</f>
        <v>0</v>
      </c>
      <c r="L11" s="304">
        <f>TRUNC(L9*'Rekapitulace 1'!$B$18,0)</f>
        <v>0</v>
      </c>
      <c r="M11" s="304">
        <f>TRUNC(M9*'Rekapitulace 1'!$B$18,0)</f>
        <v>0</v>
      </c>
      <c r="N11" s="304">
        <f>TRUNC(N9*'Rekapitulace 1'!$B$18,0)</f>
        <v>0</v>
      </c>
    </row>
    <row r="12" spans="1:14" x14ac:dyDescent="0.3">
      <c r="A12" s="287"/>
      <c r="B12" s="274"/>
      <c r="C12" s="289" t="s">
        <v>381</v>
      </c>
      <c r="D12" s="290">
        <f>C9-D9</f>
        <v>0</v>
      </c>
      <c r="E12" s="301" t="s">
        <v>209</v>
      </c>
      <c r="F12" s="305">
        <f t="shared" si="3"/>
        <v>0</v>
      </c>
      <c r="G12" s="306">
        <f>SUM(G7,G10)</f>
        <v>0</v>
      </c>
      <c r="H12" s="306">
        <f t="shared" ref="H12:N13" si="8">SUM(H7,H10)</f>
        <v>0</v>
      </c>
      <c r="I12" s="306">
        <f t="shared" si="8"/>
        <v>0</v>
      </c>
      <c r="J12" s="306">
        <f t="shared" si="8"/>
        <v>0</v>
      </c>
      <c r="K12" s="306">
        <f t="shared" si="8"/>
        <v>0</v>
      </c>
      <c r="L12" s="306">
        <f t="shared" si="8"/>
        <v>0</v>
      </c>
      <c r="M12" s="306">
        <f>SUM(M7,M10)</f>
        <v>0</v>
      </c>
      <c r="N12" s="306">
        <f t="shared" si="8"/>
        <v>0</v>
      </c>
    </row>
    <row r="13" spans="1:14" x14ac:dyDescent="0.3">
      <c r="A13" s="287"/>
      <c r="B13" s="274"/>
      <c r="C13" s="289" t="s">
        <v>380</v>
      </c>
      <c r="D13" s="290">
        <f>C10-D10</f>
        <v>0</v>
      </c>
      <c r="E13" s="301" t="s">
        <v>210</v>
      </c>
      <c r="F13" s="305">
        <f t="shared" si="3"/>
        <v>0</v>
      </c>
      <c r="G13" s="306">
        <f>SUM(G8,G11)</f>
        <v>0</v>
      </c>
      <c r="H13" s="306">
        <f t="shared" si="8"/>
        <v>0</v>
      </c>
      <c r="I13" s="306">
        <f t="shared" si="8"/>
        <v>0</v>
      </c>
      <c r="J13" s="306">
        <f t="shared" si="8"/>
        <v>0</v>
      </c>
      <c r="K13" s="306">
        <f t="shared" si="8"/>
        <v>0</v>
      </c>
      <c r="L13" s="306">
        <f t="shared" si="8"/>
        <v>0</v>
      </c>
      <c r="M13" s="306">
        <f t="shared" si="8"/>
        <v>0</v>
      </c>
      <c r="N13" s="306">
        <f t="shared" si="8"/>
        <v>0</v>
      </c>
    </row>
    <row r="14" spans="1:14" x14ac:dyDescent="0.3">
      <c r="A14" s="274"/>
      <c r="B14" s="274"/>
      <c r="C14" s="274"/>
      <c r="D14" s="274"/>
      <c r="E14" s="295"/>
      <c r="F14" s="274"/>
      <c r="G14" s="274"/>
      <c r="H14" s="274"/>
      <c r="I14" s="274"/>
      <c r="J14" s="274"/>
      <c r="K14" s="274"/>
      <c r="L14" s="274"/>
      <c r="M14" s="274"/>
      <c r="N14" s="274"/>
    </row>
    <row r="15" spans="1:14" s="266" customFormat="1" ht="12" x14ac:dyDescent="0.25">
      <c r="A15" s="291"/>
      <c r="B15" s="291"/>
      <c r="C15" s="291"/>
      <c r="D15" s="291"/>
      <c r="E15" s="296"/>
      <c r="F15" s="268" t="s">
        <v>111</v>
      </c>
      <c r="G15" s="268">
        <v>2016</v>
      </c>
      <c r="H15" s="268">
        <v>2017</v>
      </c>
      <c r="I15" s="268">
        <v>2018</v>
      </c>
      <c r="J15" s="268">
        <v>2019</v>
      </c>
      <c r="K15" s="268">
        <v>2020</v>
      </c>
      <c r="L15" s="268">
        <v>2021</v>
      </c>
      <c r="M15" s="268">
        <v>2022</v>
      </c>
      <c r="N15" s="268">
        <v>2023</v>
      </c>
    </row>
    <row r="16" spans="1:14" s="267" customFormat="1" ht="13.8" x14ac:dyDescent="0.3">
      <c r="A16" s="287"/>
      <c r="B16" s="287"/>
      <c r="C16" s="292" t="s">
        <v>205</v>
      </c>
      <c r="D16" s="293"/>
      <c r="E16" s="297"/>
      <c r="F16" s="285">
        <f t="shared" ref="F16:F17" si="9">SUM(G16:N16)</f>
        <v>0</v>
      </c>
      <c r="G16" s="284">
        <f t="shared" ref="G16:N17" si="10">G4</f>
        <v>0</v>
      </c>
      <c r="H16" s="284">
        <f t="shared" si="10"/>
        <v>0</v>
      </c>
      <c r="I16" s="284">
        <f t="shared" si="10"/>
        <v>0</v>
      </c>
      <c r="J16" s="284">
        <f t="shared" si="10"/>
        <v>0</v>
      </c>
      <c r="K16" s="284">
        <f t="shared" si="10"/>
        <v>0</v>
      </c>
      <c r="L16" s="284">
        <f t="shared" si="10"/>
        <v>0</v>
      </c>
      <c r="M16" s="284">
        <f t="shared" si="10"/>
        <v>0</v>
      </c>
      <c r="N16" s="284">
        <f t="shared" si="10"/>
        <v>0</v>
      </c>
    </row>
    <row r="17" spans="1:14" s="267" customFormat="1" ht="13.8" x14ac:dyDescent="0.3">
      <c r="A17" s="287"/>
      <c r="B17" s="287"/>
      <c r="C17" s="292" t="s">
        <v>206</v>
      </c>
      <c r="D17" s="293"/>
      <c r="E17" s="297"/>
      <c r="F17" s="285">
        <f t="shared" si="9"/>
        <v>0</v>
      </c>
      <c r="G17" s="284">
        <f t="shared" si="10"/>
        <v>0</v>
      </c>
      <c r="H17" s="284">
        <f t="shared" si="10"/>
        <v>0</v>
      </c>
      <c r="I17" s="284">
        <f t="shared" si="10"/>
        <v>0</v>
      </c>
      <c r="J17" s="284">
        <f t="shared" si="10"/>
        <v>0</v>
      </c>
      <c r="K17" s="284">
        <f t="shared" si="10"/>
        <v>0</v>
      </c>
      <c r="L17" s="284">
        <f t="shared" si="10"/>
        <v>0</v>
      </c>
      <c r="M17" s="284">
        <f t="shared" si="10"/>
        <v>0</v>
      </c>
      <c r="N17" s="284">
        <f t="shared" si="10"/>
        <v>0</v>
      </c>
    </row>
    <row r="18" spans="1:14" s="267" customFormat="1" ht="13.8" x14ac:dyDescent="0.3">
      <c r="A18" s="287"/>
      <c r="B18" s="287"/>
      <c r="C18" s="292" t="s">
        <v>107</v>
      </c>
      <c r="D18" s="293"/>
      <c r="E18" s="297"/>
      <c r="F18" s="285">
        <f>SUM(G18:N18)</f>
        <v>0</v>
      </c>
      <c r="G18" s="284">
        <f t="shared" ref="G18:N18" si="11">SUMIF($A$26:$A$49,"I",G$26:G$49)</f>
        <v>0</v>
      </c>
      <c r="H18" s="284">
        <f t="shared" si="11"/>
        <v>0</v>
      </c>
      <c r="I18" s="284">
        <f t="shared" si="11"/>
        <v>0</v>
      </c>
      <c r="J18" s="284">
        <f t="shared" si="11"/>
        <v>0</v>
      </c>
      <c r="K18" s="284">
        <f t="shared" si="11"/>
        <v>0</v>
      </c>
      <c r="L18" s="284">
        <f t="shared" si="11"/>
        <v>0</v>
      </c>
      <c r="M18" s="284">
        <f t="shared" si="11"/>
        <v>0</v>
      </c>
      <c r="N18" s="284">
        <f t="shared" si="11"/>
        <v>0</v>
      </c>
    </row>
    <row r="19" spans="1:14" s="267" customFormat="1" ht="13.8" x14ac:dyDescent="0.3">
      <c r="A19" s="287"/>
      <c r="B19" s="287"/>
      <c r="C19" s="292" t="s">
        <v>108</v>
      </c>
      <c r="D19" s="287"/>
      <c r="E19" s="297"/>
      <c r="F19" s="285">
        <f>SUM(G19:N19)</f>
        <v>0</v>
      </c>
      <c r="G19" s="284">
        <f t="shared" ref="G19:N19" si="12">SUMIF($A$26:$A$49,"N",G$26:G$49)</f>
        <v>0</v>
      </c>
      <c r="H19" s="284">
        <f t="shared" si="12"/>
        <v>0</v>
      </c>
      <c r="I19" s="284">
        <f t="shared" si="12"/>
        <v>0</v>
      </c>
      <c r="J19" s="284">
        <f t="shared" si="12"/>
        <v>0</v>
      </c>
      <c r="K19" s="284">
        <f t="shared" si="12"/>
        <v>0</v>
      </c>
      <c r="L19" s="284">
        <f t="shared" si="12"/>
        <v>0</v>
      </c>
      <c r="M19" s="284">
        <f t="shared" si="12"/>
        <v>0</v>
      </c>
      <c r="N19" s="284">
        <f t="shared" si="12"/>
        <v>0</v>
      </c>
    </row>
    <row r="20" spans="1:14" s="267" customFormat="1" ht="13.8" x14ac:dyDescent="0.3">
      <c r="A20" s="287"/>
      <c r="B20" s="287"/>
      <c r="C20" s="294" t="s">
        <v>109</v>
      </c>
      <c r="D20" s="287"/>
      <c r="E20" s="297"/>
      <c r="F20" s="285">
        <f>SUM(G20:N20)</f>
        <v>0</v>
      </c>
      <c r="G20" s="284">
        <f>SUM(G16:G19)</f>
        <v>0</v>
      </c>
      <c r="H20" s="284">
        <f t="shared" ref="H20:N20" si="13">SUM(H16:H19)</f>
        <v>0</v>
      </c>
      <c r="I20" s="284">
        <f t="shared" si="13"/>
        <v>0</v>
      </c>
      <c r="J20" s="284">
        <f t="shared" si="13"/>
        <v>0</v>
      </c>
      <c r="K20" s="284">
        <f t="shared" si="13"/>
        <v>0</v>
      </c>
      <c r="L20" s="284">
        <f t="shared" si="13"/>
        <v>0</v>
      </c>
      <c r="M20" s="284">
        <f t="shared" si="13"/>
        <v>0</v>
      </c>
      <c r="N20" s="284">
        <f t="shared" si="13"/>
        <v>0</v>
      </c>
    </row>
    <row r="21" spans="1:14" s="267" customFormat="1" ht="13.8" x14ac:dyDescent="0.3">
      <c r="A21" s="287"/>
      <c r="B21" s="287"/>
      <c r="C21" s="294" t="s">
        <v>204</v>
      </c>
      <c r="D21" s="288"/>
      <c r="E21" s="297"/>
      <c r="F21" s="285">
        <f>SUM(G21:N21)</f>
        <v>0</v>
      </c>
      <c r="G21" s="284">
        <f>'Potřeby Změna'!D12-'Zdroje Změna'!G20</f>
        <v>0</v>
      </c>
      <c r="H21" s="323">
        <f>'Potřeby Změna'!E12-'Zdroje Změna'!H20</f>
        <v>0</v>
      </c>
      <c r="I21" s="323">
        <f>'Potřeby Změna'!F12-'Zdroje Změna'!I20</f>
        <v>0</v>
      </c>
      <c r="J21" s="323">
        <f>'Potřeby Změna'!G12-'Zdroje Změna'!J20</f>
        <v>0</v>
      </c>
      <c r="K21" s="323">
        <f>'Potřeby Změna'!H12-'Zdroje Změna'!K20</f>
        <v>0</v>
      </c>
      <c r="L21" s="323">
        <f>'Potřeby Změna'!I12-'Zdroje Změna'!L20</f>
        <v>0</v>
      </c>
      <c r="M21" s="323">
        <f>'Potřeby Změna'!J12-'Zdroje Změna'!M20</f>
        <v>0</v>
      </c>
      <c r="N21" s="323">
        <f>'Potřeby Změna'!K12-'Zdroje Změna'!N20</f>
        <v>0</v>
      </c>
    </row>
    <row r="22" spans="1:14" s="267" customFormat="1" ht="13.8" x14ac:dyDescent="0.3">
      <c r="A22" s="287"/>
      <c r="B22" s="287"/>
      <c r="C22" s="294"/>
      <c r="D22" s="288"/>
      <c r="E22" s="297"/>
      <c r="F22" s="298"/>
      <c r="G22" s="299"/>
      <c r="H22" s="299"/>
      <c r="I22" s="299"/>
      <c r="J22" s="299"/>
      <c r="K22" s="299"/>
      <c r="L22" s="299"/>
      <c r="M22" s="299"/>
      <c r="N22" s="299"/>
    </row>
    <row r="23" spans="1:14" s="267" customFormat="1" ht="13.8" x14ac:dyDescent="0.3">
      <c r="A23" s="287"/>
      <c r="B23" s="287"/>
      <c r="C23" s="294"/>
      <c r="D23" s="287"/>
      <c r="E23" s="297" t="s">
        <v>208</v>
      </c>
      <c r="F23" s="285">
        <f>SUM(G23:N23)</f>
        <v>0</v>
      </c>
      <c r="G23" s="284">
        <f t="shared" ref="G23:N23" si="14">SUBTOTAL(9,G26:G50)</f>
        <v>0</v>
      </c>
      <c r="H23" s="284">
        <f t="shared" si="14"/>
        <v>0</v>
      </c>
      <c r="I23" s="284">
        <f t="shared" si="14"/>
        <v>0</v>
      </c>
      <c r="J23" s="284">
        <f t="shared" si="14"/>
        <v>0</v>
      </c>
      <c r="K23" s="284">
        <f t="shared" si="14"/>
        <v>0</v>
      </c>
      <c r="L23" s="284">
        <f t="shared" si="14"/>
        <v>0</v>
      </c>
      <c r="M23" s="284">
        <f t="shared" si="14"/>
        <v>0</v>
      </c>
      <c r="N23" s="284">
        <f t="shared" si="14"/>
        <v>0</v>
      </c>
    </row>
    <row r="24" spans="1:14" x14ac:dyDescent="0.3">
      <c r="A24" s="274"/>
      <c r="B24" s="274"/>
      <c r="C24" s="274"/>
      <c r="D24" s="274"/>
      <c r="E24" s="295"/>
      <c r="F24" s="274"/>
      <c r="G24" s="274"/>
      <c r="H24" s="274"/>
      <c r="I24" s="274"/>
      <c r="J24" s="274"/>
      <c r="K24" s="274"/>
      <c r="L24" s="274"/>
      <c r="M24" s="274"/>
      <c r="N24" s="274"/>
    </row>
    <row r="25" spans="1:14" s="261" customFormat="1" x14ac:dyDescent="0.3">
      <c r="A25" s="264" t="s">
        <v>104</v>
      </c>
      <c r="B25" s="264" t="s">
        <v>96</v>
      </c>
      <c r="C25" s="264" t="s">
        <v>97</v>
      </c>
      <c r="D25" s="264" t="s">
        <v>102</v>
      </c>
      <c r="E25" s="264" t="s">
        <v>103</v>
      </c>
      <c r="F25" s="264" t="s">
        <v>111</v>
      </c>
      <c r="G25" s="264">
        <v>2016</v>
      </c>
      <c r="H25" s="264">
        <v>2017</v>
      </c>
      <c r="I25" s="264">
        <v>2018</v>
      </c>
      <c r="J25" s="264">
        <v>2019</v>
      </c>
      <c r="K25" s="264">
        <v>2020</v>
      </c>
      <c r="L25" s="264">
        <v>2021</v>
      </c>
      <c r="M25" s="264">
        <v>2022</v>
      </c>
      <c r="N25" s="264">
        <v>2023</v>
      </c>
    </row>
    <row r="26" spans="1:14" ht="21.6" x14ac:dyDescent="0.3">
      <c r="A26" s="359" t="s">
        <v>193</v>
      </c>
      <c r="B26" s="327" t="s">
        <v>51</v>
      </c>
      <c r="C26" s="327"/>
      <c r="D26" s="327"/>
      <c r="E26" s="256"/>
      <c r="F26" s="282">
        <f>SUM(G26:N26)</f>
        <v>0</v>
      </c>
      <c r="G26" s="386"/>
      <c r="H26" s="386"/>
      <c r="I26" s="386"/>
      <c r="J26" s="387"/>
      <c r="K26" s="386"/>
      <c r="L26" s="386"/>
      <c r="M26" s="386"/>
      <c r="N26" s="386"/>
    </row>
    <row r="27" spans="1:14" ht="21.6" x14ac:dyDescent="0.3">
      <c r="A27" s="359" t="s">
        <v>192</v>
      </c>
      <c r="B27" s="327" t="s">
        <v>56</v>
      </c>
      <c r="C27" s="327"/>
      <c r="D27" s="327"/>
      <c r="E27" s="256"/>
      <c r="F27" s="282">
        <f t="shared" ref="F27:F49" si="15">SUM(G27:N27)</f>
        <v>0</v>
      </c>
      <c r="G27" s="386"/>
      <c r="H27" s="386"/>
      <c r="I27" s="386"/>
      <c r="J27" s="387"/>
      <c r="K27" s="386"/>
      <c r="L27" s="386"/>
      <c r="M27" s="386"/>
      <c r="N27" s="386"/>
    </row>
    <row r="28" spans="1:14" s="337" customFormat="1" ht="21.6" x14ac:dyDescent="0.3">
      <c r="A28" s="359" t="s">
        <v>105</v>
      </c>
      <c r="B28" s="327" t="s">
        <v>544</v>
      </c>
      <c r="C28" s="327"/>
      <c r="D28" s="327"/>
      <c r="E28" s="256"/>
      <c r="F28" s="348">
        <f t="shared" si="15"/>
        <v>0</v>
      </c>
      <c r="G28" s="386"/>
      <c r="H28" s="386"/>
      <c r="I28" s="386"/>
      <c r="J28" s="387"/>
      <c r="K28" s="386"/>
      <c r="L28" s="386"/>
      <c r="M28" s="386"/>
      <c r="N28" s="386"/>
    </row>
    <row r="29" spans="1:14" s="337" customFormat="1" ht="21.6" x14ac:dyDescent="0.3">
      <c r="A29" s="359" t="s">
        <v>106</v>
      </c>
      <c r="B29" s="327" t="s">
        <v>545</v>
      </c>
      <c r="C29" s="327"/>
      <c r="D29" s="327"/>
      <c r="E29" s="256"/>
      <c r="F29" s="348">
        <f t="shared" si="15"/>
        <v>0</v>
      </c>
      <c r="G29" s="386"/>
      <c r="H29" s="386"/>
      <c r="I29" s="386"/>
      <c r="J29" s="387"/>
      <c r="K29" s="386"/>
      <c r="L29" s="386"/>
      <c r="M29" s="386"/>
      <c r="N29" s="386"/>
    </row>
    <row r="30" spans="1:14" s="337" customFormat="1" ht="21.6" x14ac:dyDescent="0.3">
      <c r="A30" s="359" t="s">
        <v>105</v>
      </c>
      <c r="B30" s="327" t="s">
        <v>190</v>
      </c>
      <c r="C30" s="327"/>
      <c r="D30" s="327"/>
      <c r="E30" s="256"/>
      <c r="F30" s="348">
        <f t="shared" si="15"/>
        <v>0</v>
      </c>
      <c r="G30" s="386"/>
      <c r="H30" s="386"/>
      <c r="I30" s="386"/>
      <c r="J30" s="387"/>
      <c r="K30" s="386"/>
      <c r="L30" s="386"/>
      <c r="M30" s="386"/>
      <c r="N30" s="386"/>
    </row>
    <row r="31" spans="1:14" s="337" customFormat="1" ht="21.6" x14ac:dyDescent="0.3">
      <c r="A31" s="359" t="s">
        <v>106</v>
      </c>
      <c r="B31" s="327" t="s">
        <v>189</v>
      </c>
      <c r="C31" s="327"/>
      <c r="D31" s="327"/>
      <c r="E31" s="256"/>
      <c r="F31" s="348">
        <f t="shared" si="15"/>
        <v>0</v>
      </c>
      <c r="G31" s="386"/>
      <c r="H31" s="386"/>
      <c r="I31" s="386"/>
      <c r="J31" s="387"/>
      <c r="K31" s="386"/>
      <c r="L31" s="386"/>
      <c r="M31" s="386"/>
      <c r="N31" s="386"/>
    </row>
    <row r="32" spans="1:14" ht="31.8" x14ac:dyDescent="0.3">
      <c r="A32" s="359" t="s">
        <v>106</v>
      </c>
      <c r="B32" s="327" t="s">
        <v>53</v>
      </c>
      <c r="C32" s="327" t="s">
        <v>225</v>
      </c>
      <c r="D32" s="327" t="s">
        <v>98</v>
      </c>
      <c r="E32" s="256" t="s">
        <v>116</v>
      </c>
      <c r="F32" s="282">
        <f t="shared" si="15"/>
        <v>0</v>
      </c>
      <c r="G32" s="386"/>
      <c r="H32" s="386"/>
      <c r="I32" s="386"/>
      <c r="J32" s="387"/>
      <c r="K32" s="386"/>
      <c r="L32" s="386"/>
      <c r="M32" s="386"/>
      <c r="N32" s="386"/>
    </row>
    <row r="33" spans="1:14" ht="31.8" x14ac:dyDescent="0.3">
      <c r="A33" s="359" t="s">
        <v>106</v>
      </c>
      <c r="B33" s="327" t="s">
        <v>62</v>
      </c>
      <c r="C33" s="327" t="s">
        <v>225</v>
      </c>
      <c r="D33" s="327" t="s">
        <v>98</v>
      </c>
      <c r="E33" s="256" t="s">
        <v>120</v>
      </c>
      <c r="F33" s="282">
        <f t="shared" si="15"/>
        <v>0</v>
      </c>
      <c r="G33" s="386"/>
      <c r="H33" s="386"/>
      <c r="I33" s="386"/>
      <c r="J33" s="387"/>
      <c r="K33" s="386"/>
      <c r="L33" s="386"/>
      <c r="M33" s="386"/>
      <c r="N33" s="386"/>
    </row>
    <row r="34" spans="1:14" ht="31.8" x14ac:dyDescent="0.3">
      <c r="A34" s="359" t="s">
        <v>106</v>
      </c>
      <c r="B34" s="327" t="s">
        <v>54</v>
      </c>
      <c r="C34" s="327" t="s">
        <v>225</v>
      </c>
      <c r="D34" s="327" t="s">
        <v>98</v>
      </c>
      <c r="E34" s="256" t="s">
        <v>115</v>
      </c>
      <c r="F34" s="282">
        <f t="shared" si="15"/>
        <v>0</v>
      </c>
      <c r="G34" s="386"/>
      <c r="H34" s="386"/>
      <c r="I34" s="386"/>
      <c r="J34" s="387"/>
      <c r="K34" s="386"/>
      <c r="L34" s="386"/>
      <c r="M34" s="386"/>
      <c r="N34" s="386"/>
    </row>
    <row r="35" spans="1:14" ht="31.8" x14ac:dyDescent="0.3">
      <c r="A35" s="359" t="s">
        <v>106</v>
      </c>
      <c r="B35" s="327" t="s">
        <v>67</v>
      </c>
      <c r="C35" s="327" t="s">
        <v>225</v>
      </c>
      <c r="D35" s="327" t="s">
        <v>98</v>
      </c>
      <c r="E35" s="256" t="s">
        <v>119</v>
      </c>
      <c r="F35" s="282">
        <f t="shared" si="15"/>
        <v>0</v>
      </c>
      <c r="G35" s="386"/>
      <c r="H35" s="386"/>
      <c r="I35" s="386"/>
      <c r="J35" s="387"/>
      <c r="K35" s="386"/>
      <c r="L35" s="386"/>
      <c r="M35" s="386"/>
      <c r="N35" s="386"/>
    </row>
    <row r="36" spans="1:14" ht="31.8" x14ac:dyDescent="0.3">
      <c r="A36" s="359" t="s">
        <v>105</v>
      </c>
      <c r="B36" s="327" t="s">
        <v>49</v>
      </c>
      <c r="C36" s="327" t="s">
        <v>85</v>
      </c>
      <c r="D36" s="327" t="s">
        <v>98</v>
      </c>
      <c r="E36" s="256" t="s">
        <v>116</v>
      </c>
      <c r="F36" s="282">
        <f t="shared" si="15"/>
        <v>0</v>
      </c>
      <c r="G36" s="386"/>
      <c r="H36" s="386"/>
      <c r="I36" s="386"/>
      <c r="J36" s="387"/>
      <c r="K36" s="386"/>
      <c r="L36" s="386"/>
      <c r="M36" s="386"/>
      <c r="N36" s="386"/>
    </row>
    <row r="37" spans="1:14" ht="31.8" x14ac:dyDescent="0.3">
      <c r="A37" s="359" t="s">
        <v>105</v>
      </c>
      <c r="B37" s="327" t="s">
        <v>58</v>
      </c>
      <c r="C37" s="327" t="s">
        <v>85</v>
      </c>
      <c r="D37" s="327" t="s">
        <v>98</v>
      </c>
      <c r="E37" s="256" t="s">
        <v>120</v>
      </c>
      <c r="F37" s="282">
        <f t="shared" si="15"/>
        <v>0</v>
      </c>
      <c r="G37" s="386"/>
      <c r="H37" s="386"/>
      <c r="I37" s="386"/>
      <c r="J37" s="387"/>
      <c r="K37" s="386"/>
      <c r="L37" s="386"/>
      <c r="M37" s="386"/>
      <c r="N37" s="386"/>
    </row>
    <row r="38" spans="1:14" ht="31.8" x14ac:dyDescent="0.3">
      <c r="A38" s="359" t="s">
        <v>105</v>
      </c>
      <c r="B38" s="327" t="s">
        <v>50</v>
      </c>
      <c r="C38" s="327" t="s">
        <v>85</v>
      </c>
      <c r="D38" s="327" t="s">
        <v>98</v>
      </c>
      <c r="E38" s="256" t="s">
        <v>115</v>
      </c>
      <c r="F38" s="282">
        <f t="shared" si="15"/>
        <v>0</v>
      </c>
      <c r="G38" s="386"/>
      <c r="H38" s="386"/>
      <c r="I38" s="386"/>
      <c r="J38" s="387"/>
      <c r="K38" s="386"/>
      <c r="L38" s="386"/>
      <c r="M38" s="386"/>
      <c r="N38" s="386"/>
    </row>
    <row r="39" spans="1:14" ht="31.8" x14ac:dyDescent="0.3">
      <c r="A39" s="359" t="s">
        <v>105</v>
      </c>
      <c r="B39" s="327" t="s">
        <v>60</v>
      </c>
      <c r="C39" s="327" t="s">
        <v>85</v>
      </c>
      <c r="D39" s="327" t="s">
        <v>98</v>
      </c>
      <c r="E39" s="256" t="s">
        <v>119</v>
      </c>
      <c r="F39" s="282">
        <f t="shared" si="15"/>
        <v>0</v>
      </c>
      <c r="G39" s="386"/>
      <c r="H39" s="386"/>
      <c r="I39" s="386"/>
      <c r="J39" s="387"/>
      <c r="K39" s="386"/>
      <c r="L39" s="386"/>
      <c r="M39" s="386"/>
      <c r="N39" s="386"/>
    </row>
    <row r="40" spans="1:14" x14ac:dyDescent="0.3">
      <c r="A40" s="270"/>
      <c r="B40" s="263"/>
      <c r="C40" s="263"/>
      <c r="D40" s="263"/>
      <c r="E40" s="265"/>
      <c r="F40" s="282">
        <f t="shared" si="15"/>
        <v>0</v>
      </c>
      <c r="G40" s="271"/>
      <c r="H40" s="271"/>
      <c r="I40" s="271"/>
      <c r="J40" s="328"/>
      <c r="K40" s="271"/>
      <c r="L40" s="271"/>
      <c r="M40" s="271"/>
      <c r="N40" s="271"/>
    </row>
    <row r="41" spans="1:14" x14ac:dyDescent="0.3">
      <c r="A41" s="270"/>
      <c r="B41" s="263"/>
      <c r="C41" s="263"/>
      <c r="D41" s="263"/>
      <c r="E41" s="265"/>
      <c r="F41" s="282">
        <f t="shared" si="15"/>
        <v>0</v>
      </c>
      <c r="G41" s="271"/>
      <c r="H41" s="271"/>
      <c r="I41" s="271"/>
      <c r="J41" s="328"/>
      <c r="K41" s="271"/>
      <c r="L41" s="271"/>
      <c r="M41" s="271"/>
      <c r="N41" s="271"/>
    </row>
    <row r="42" spans="1:14" x14ac:dyDescent="0.3">
      <c r="A42" s="270"/>
      <c r="B42" s="263"/>
      <c r="C42" s="263"/>
      <c r="D42" s="263"/>
      <c r="E42" s="265"/>
      <c r="F42" s="282">
        <f t="shared" si="15"/>
        <v>0</v>
      </c>
      <c r="G42" s="271"/>
      <c r="H42" s="271"/>
      <c r="I42" s="271"/>
      <c r="J42" s="328"/>
      <c r="K42" s="271"/>
      <c r="L42" s="271"/>
      <c r="M42" s="271"/>
      <c r="N42" s="271"/>
    </row>
    <row r="43" spans="1:14" x14ac:dyDescent="0.3">
      <c r="A43" s="270"/>
      <c r="B43" s="263"/>
      <c r="C43" s="263"/>
      <c r="D43" s="263"/>
      <c r="E43" s="265"/>
      <c r="F43" s="282">
        <f t="shared" si="15"/>
        <v>0</v>
      </c>
      <c r="G43" s="271"/>
      <c r="H43" s="271"/>
      <c r="I43" s="271"/>
      <c r="J43" s="328"/>
      <c r="K43" s="271"/>
      <c r="L43" s="271"/>
      <c r="M43" s="271"/>
      <c r="N43" s="271"/>
    </row>
    <row r="44" spans="1:14" x14ac:dyDescent="0.3">
      <c r="A44" s="270"/>
      <c r="B44" s="263"/>
      <c r="C44" s="263"/>
      <c r="D44" s="263"/>
      <c r="E44" s="265"/>
      <c r="F44" s="282">
        <f t="shared" si="15"/>
        <v>0</v>
      </c>
      <c r="G44" s="271"/>
      <c r="H44" s="271"/>
      <c r="I44" s="271"/>
      <c r="J44" s="328"/>
      <c r="K44" s="271"/>
      <c r="L44" s="271"/>
      <c r="M44" s="271"/>
      <c r="N44" s="271"/>
    </row>
    <row r="45" spans="1:14" x14ac:dyDescent="0.3">
      <c r="A45" s="270"/>
      <c r="B45" s="263"/>
      <c r="C45" s="263"/>
      <c r="D45" s="263"/>
      <c r="E45" s="265"/>
      <c r="F45" s="282">
        <f t="shared" si="15"/>
        <v>0</v>
      </c>
      <c r="G45" s="271"/>
      <c r="H45" s="271"/>
      <c r="I45" s="271"/>
      <c r="J45" s="328"/>
      <c r="K45" s="271"/>
      <c r="L45" s="271"/>
      <c r="M45" s="271"/>
      <c r="N45" s="271"/>
    </row>
    <row r="46" spans="1:14" x14ac:dyDescent="0.3">
      <c r="A46" s="270"/>
      <c r="B46" s="263"/>
      <c r="C46" s="263"/>
      <c r="D46" s="263"/>
      <c r="E46" s="265"/>
      <c r="F46" s="282">
        <f t="shared" si="15"/>
        <v>0</v>
      </c>
      <c r="G46" s="271"/>
      <c r="H46" s="271"/>
      <c r="I46" s="271"/>
      <c r="J46" s="328"/>
      <c r="K46" s="271"/>
      <c r="L46" s="271"/>
      <c r="M46" s="271"/>
      <c r="N46" s="271"/>
    </row>
    <row r="47" spans="1:14" x14ac:dyDescent="0.3">
      <c r="A47" s="270"/>
      <c r="B47" s="263"/>
      <c r="C47" s="263"/>
      <c r="D47" s="263"/>
      <c r="E47" s="265"/>
      <c r="F47" s="282">
        <f t="shared" si="15"/>
        <v>0</v>
      </c>
      <c r="G47" s="271"/>
      <c r="H47" s="271"/>
      <c r="I47" s="271"/>
      <c r="J47" s="328"/>
      <c r="K47" s="271"/>
      <c r="L47" s="271"/>
      <c r="M47" s="271"/>
      <c r="N47" s="271"/>
    </row>
    <row r="48" spans="1:14" x14ac:dyDescent="0.3">
      <c r="A48" s="270"/>
      <c r="B48" s="263"/>
      <c r="C48" s="263"/>
      <c r="D48" s="263"/>
      <c r="E48" s="265"/>
      <c r="F48" s="282">
        <f t="shared" si="15"/>
        <v>0</v>
      </c>
      <c r="G48" s="271"/>
      <c r="H48" s="271"/>
      <c r="I48" s="271"/>
      <c r="J48" s="328"/>
      <c r="K48" s="271"/>
      <c r="L48" s="271"/>
      <c r="M48" s="271"/>
      <c r="N48" s="271"/>
    </row>
    <row r="49" spans="1:14" x14ac:dyDescent="0.3">
      <c r="A49" s="270"/>
      <c r="B49" s="263"/>
      <c r="C49" s="263"/>
      <c r="D49" s="263"/>
      <c r="E49" s="265"/>
      <c r="F49" s="282">
        <f t="shared" si="15"/>
        <v>0</v>
      </c>
      <c r="G49" s="271"/>
      <c r="H49" s="271"/>
      <c r="I49" s="271"/>
      <c r="J49" s="328"/>
      <c r="K49" s="271"/>
      <c r="L49" s="271"/>
      <c r="M49" s="271"/>
      <c r="N49" s="271"/>
    </row>
    <row r="51" spans="1:14" x14ac:dyDescent="0.3">
      <c r="A51" s="269" t="s">
        <v>223</v>
      </c>
    </row>
    <row r="53" spans="1:14" ht="31.8" x14ac:dyDescent="0.3">
      <c r="E53" s="360" t="s">
        <v>116</v>
      </c>
      <c r="F53" s="361">
        <f>SUMIFS(F26:F49,E26:E49,E53)</f>
        <v>0</v>
      </c>
    </row>
    <row r="54" spans="1:14" ht="31.8" x14ac:dyDescent="0.3">
      <c r="E54" s="360" t="s">
        <v>120</v>
      </c>
      <c r="F54" s="361">
        <f>SUMIFS(F26:F49,E26:E49,E54)</f>
        <v>0</v>
      </c>
    </row>
    <row r="55" spans="1:14" ht="31.8" x14ac:dyDescent="0.3">
      <c r="E55" s="360" t="s">
        <v>115</v>
      </c>
      <c r="F55" s="361">
        <f>SUMIFS(F26:F49,E26:E49,E55)</f>
        <v>0</v>
      </c>
    </row>
    <row r="56" spans="1:14" ht="31.8" x14ac:dyDescent="0.3">
      <c r="E56" s="360" t="s">
        <v>119</v>
      </c>
      <c r="F56" s="361">
        <f>SUMIFS(F26:F49,E26:E49,E56)</f>
        <v>0</v>
      </c>
    </row>
    <row r="57" spans="1:14" ht="21.6" x14ac:dyDescent="0.3">
      <c r="E57" s="360" t="s">
        <v>544</v>
      </c>
      <c r="F57" s="361">
        <f>SUMIFS(F26:F49,B26:B49,E57)</f>
        <v>0</v>
      </c>
    </row>
    <row r="58" spans="1:14" ht="21.6" x14ac:dyDescent="0.3">
      <c r="E58" s="360" t="s">
        <v>545</v>
      </c>
      <c r="F58" s="361">
        <f>SUMIFS(F26:F49,B26:B49,E58)</f>
        <v>0</v>
      </c>
    </row>
    <row r="59" spans="1:14" ht="21.6" x14ac:dyDescent="0.3">
      <c r="E59" s="360" t="s">
        <v>190</v>
      </c>
      <c r="F59" s="361">
        <f>SUMIFS(F26:F49,B26:B49,E59)</f>
        <v>0</v>
      </c>
    </row>
    <row r="60" spans="1:14" ht="21.6" x14ac:dyDescent="0.3">
      <c r="E60" s="360" t="s">
        <v>189</v>
      </c>
      <c r="F60" s="361">
        <f>SUMIFS(F26:F49,B26:B49,E60)</f>
        <v>0</v>
      </c>
    </row>
  </sheetData>
  <sheetProtection password="E21E" sheet="1" objects="1" scenarios="1" autoFilter="0"/>
  <autoFilter ref="A25:N49"/>
  <mergeCells count="1">
    <mergeCell ref="C3:D6"/>
  </mergeCells>
  <conditionalFormatting sqref="F21:N22">
    <cfRule type="cellIs" dxfId="20" priority="1" operator="notEqual">
      <formula>0</formula>
    </cfRule>
  </conditionalFormatting>
  <dataValidations count="6">
    <dataValidation type="list" allowBlank="1" showInputMessage="1" showErrorMessage="1" sqref="D26:D52">
      <formula1>Odvětvové_třídění</formula1>
    </dataValidation>
    <dataValidation type="list" allowBlank="1" showInputMessage="1" showErrorMessage="1" sqref="C26:C52">
      <formula1>Druhové_třídění</formula1>
    </dataValidation>
    <dataValidation type="list" allowBlank="1" showInputMessage="1" showErrorMessage="1" sqref="B50:B52">
      <formula1>NR</formula1>
    </dataValidation>
    <dataValidation type="list" allowBlank="1" showInputMessage="1" showErrorMessage="1" sqref="B26:B49 E57:E60">
      <formula1>ZR</formula1>
    </dataValidation>
    <dataValidation type="list" allowBlank="1" showInputMessage="1" showErrorMessage="1" sqref="A26:A49">
      <formula1>Zdroje_I_N</formula1>
    </dataValidation>
    <dataValidation type="list" allowBlank="1" showInputMessage="1" showErrorMessage="1" sqref="E26:E49 E53:E56">
      <formula1>IISSP_zdroj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90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zoomScale="80" zoomScaleNormal="80" workbookViewId="0">
      <selection activeCell="F36" sqref="F36:F40"/>
    </sheetView>
  </sheetViews>
  <sheetFormatPr defaultRowHeight="14.4" x14ac:dyDescent="0.3"/>
  <cols>
    <col min="1" max="1" width="5.6640625" style="330" customWidth="1"/>
    <col min="2" max="5" width="26.5546875" style="330" customWidth="1"/>
    <col min="6" max="6" width="16.33203125" style="326" customWidth="1"/>
    <col min="7" max="7" width="14.6640625" style="330" customWidth="1"/>
    <col min="8" max="8" width="15.6640625" style="330" bestFit="1" customWidth="1"/>
    <col min="9" max="14" width="14.6640625" style="330" customWidth="1"/>
    <col min="15" max="16384" width="8.88671875" style="330"/>
  </cols>
  <sheetData>
    <row r="1" spans="1:14" x14ac:dyDescent="0.3">
      <c r="A1" s="325" t="s">
        <v>478</v>
      </c>
      <c r="B1" s="252"/>
      <c r="C1" s="252"/>
      <c r="D1" s="252"/>
      <c r="E1" s="252"/>
      <c r="F1" s="331"/>
      <c r="G1" s="252"/>
      <c r="H1" s="252"/>
      <c r="I1" s="252"/>
      <c r="J1" s="252"/>
      <c r="K1" s="252"/>
      <c r="L1" s="252"/>
      <c r="M1" s="252"/>
      <c r="N1" s="252"/>
    </row>
    <row r="2" spans="1:14" s="322" customFormat="1" x14ac:dyDescent="0.3">
      <c r="A2" s="318" t="s">
        <v>104</v>
      </c>
      <c r="B2" s="318" t="s">
        <v>96</v>
      </c>
      <c r="C2" s="318" t="s">
        <v>97</v>
      </c>
      <c r="D2" s="318" t="s">
        <v>102</v>
      </c>
      <c r="E2" s="318" t="s">
        <v>103</v>
      </c>
      <c r="F2" s="318" t="s">
        <v>109</v>
      </c>
      <c r="G2" s="318">
        <v>2016</v>
      </c>
      <c r="H2" s="318">
        <v>2017</v>
      </c>
      <c r="I2" s="318">
        <v>2018</v>
      </c>
      <c r="J2" s="318">
        <v>2019</v>
      </c>
      <c r="K2" s="318">
        <v>2020</v>
      </c>
      <c r="L2" s="318">
        <v>2021</v>
      </c>
      <c r="M2" s="318">
        <v>2022</v>
      </c>
      <c r="N2" s="318">
        <v>2023</v>
      </c>
    </row>
    <row r="3" spans="1:14" ht="21.6" x14ac:dyDescent="0.3">
      <c r="A3" s="359" t="s">
        <v>193</v>
      </c>
      <c r="B3" s="327" t="s">
        <v>51</v>
      </c>
      <c r="C3" s="327"/>
      <c r="D3" s="327"/>
      <c r="E3" s="256"/>
      <c r="F3" s="316">
        <f>SUM(G3:N3)</f>
        <v>0</v>
      </c>
      <c r="G3" s="358">
        <f t="shared" ref="G3:N4" si="0">G35-G19</f>
        <v>0</v>
      </c>
      <c r="H3" s="358">
        <f t="shared" si="0"/>
        <v>0</v>
      </c>
      <c r="I3" s="358">
        <f t="shared" si="0"/>
        <v>0</v>
      </c>
      <c r="J3" s="358">
        <f t="shared" si="0"/>
        <v>0</v>
      </c>
      <c r="K3" s="358">
        <f t="shared" si="0"/>
        <v>0</v>
      </c>
      <c r="L3" s="358">
        <f t="shared" si="0"/>
        <v>0</v>
      </c>
      <c r="M3" s="358">
        <f t="shared" si="0"/>
        <v>0</v>
      </c>
      <c r="N3" s="358">
        <f t="shared" si="0"/>
        <v>0</v>
      </c>
    </row>
    <row r="4" spans="1:14" ht="21.6" x14ac:dyDescent="0.3">
      <c r="A4" s="359" t="s">
        <v>192</v>
      </c>
      <c r="B4" s="327" t="s">
        <v>56</v>
      </c>
      <c r="C4" s="327"/>
      <c r="D4" s="327"/>
      <c r="E4" s="256"/>
      <c r="F4" s="316">
        <f>SUM(G4:N4)</f>
        <v>0</v>
      </c>
      <c r="G4" s="358">
        <f t="shared" si="0"/>
        <v>0</v>
      </c>
      <c r="H4" s="358">
        <f t="shared" si="0"/>
        <v>0</v>
      </c>
      <c r="I4" s="358">
        <f t="shared" si="0"/>
        <v>0</v>
      </c>
      <c r="J4" s="358">
        <f t="shared" si="0"/>
        <v>0</v>
      </c>
      <c r="K4" s="358">
        <f t="shared" si="0"/>
        <v>0</v>
      </c>
      <c r="L4" s="358">
        <f t="shared" si="0"/>
        <v>0</v>
      </c>
      <c r="M4" s="358">
        <f t="shared" si="0"/>
        <v>0</v>
      </c>
      <c r="N4" s="358">
        <f t="shared" si="0"/>
        <v>0</v>
      </c>
    </row>
    <row r="5" spans="1:14" ht="21.6" x14ac:dyDescent="0.3">
      <c r="A5" s="359" t="s">
        <v>105</v>
      </c>
      <c r="B5" s="327" t="s">
        <v>544</v>
      </c>
      <c r="C5" s="327"/>
      <c r="D5" s="327"/>
      <c r="E5" s="256"/>
      <c r="F5" s="316">
        <f t="shared" ref="F5:F8" si="1">SUM(G5:N5)</f>
        <v>0</v>
      </c>
      <c r="G5" s="358">
        <f t="shared" ref="G5:N5" si="2">G37-G21</f>
        <v>0</v>
      </c>
      <c r="H5" s="358">
        <f t="shared" si="2"/>
        <v>0</v>
      </c>
      <c r="I5" s="358">
        <f t="shared" si="2"/>
        <v>0</v>
      </c>
      <c r="J5" s="358">
        <f t="shared" si="2"/>
        <v>0</v>
      </c>
      <c r="K5" s="358">
        <f t="shared" si="2"/>
        <v>0</v>
      </c>
      <c r="L5" s="358">
        <f t="shared" si="2"/>
        <v>0</v>
      </c>
      <c r="M5" s="358">
        <f t="shared" si="2"/>
        <v>0</v>
      </c>
      <c r="N5" s="358">
        <f t="shared" si="2"/>
        <v>0</v>
      </c>
    </row>
    <row r="6" spans="1:14" ht="21.6" x14ac:dyDescent="0.3">
      <c r="A6" s="359" t="s">
        <v>106</v>
      </c>
      <c r="B6" s="327" t="s">
        <v>545</v>
      </c>
      <c r="C6" s="327"/>
      <c r="D6" s="327"/>
      <c r="E6" s="256"/>
      <c r="F6" s="316">
        <f t="shared" si="1"/>
        <v>0</v>
      </c>
      <c r="G6" s="358">
        <f t="shared" ref="G6:N6" si="3">G38-G22</f>
        <v>0</v>
      </c>
      <c r="H6" s="358">
        <f t="shared" si="3"/>
        <v>0</v>
      </c>
      <c r="I6" s="358">
        <f t="shared" si="3"/>
        <v>0</v>
      </c>
      <c r="J6" s="358">
        <f t="shared" si="3"/>
        <v>0</v>
      </c>
      <c r="K6" s="358">
        <f t="shared" si="3"/>
        <v>0</v>
      </c>
      <c r="L6" s="358">
        <f t="shared" si="3"/>
        <v>0</v>
      </c>
      <c r="M6" s="358">
        <f t="shared" si="3"/>
        <v>0</v>
      </c>
      <c r="N6" s="358">
        <f t="shared" si="3"/>
        <v>0</v>
      </c>
    </row>
    <row r="7" spans="1:14" ht="21.6" x14ac:dyDescent="0.3">
      <c r="A7" s="359" t="s">
        <v>105</v>
      </c>
      <c r="B7" s="327" t="s">
        <v>190</v>
      </c>
      <c r="C7" s="327"/>
      <c r="D7" s="327"/>
      <c r="E7" s="256"/>
      <c r="F7" s="316">
        <f t="shared" si="1"/>
        <v>0</v>
      </c>
      <c r="G7" s="358">
        <f t="shared" ref="G7:N7" si="4">G39-G23</f>
        <v>0</v>
      </c>
      <c r="H7" s="358">
        <f t="shared" si="4"/>
        <v>0</v>
      </c>
      <c r="I7" s="358">
        <f t="shared" si="4"/>
        <v>0</v>
      </c>
      <c r="J7" s="358">
        <f t="shared" si="4"/>
        <v>0</v>
      </c>
      <c r="K7" s="358">
        <f t="shared" si="4"/>
        <v>0</v>
      </c>
      <c r="L7" s="358">
        <f t="shared" si="4"/>
        <v>0</v>
      </c>
      <c r="M7" s="358">
        <f t="shared" si="4"/>
        <v>0</v>
      </c>
      <c r="N7" s="358">
        <f t="shared" si="4"/>
        <v>0</v>
      </c>
    </row>
    <row r="8" spans="1:14" ht="21.6" x14ac:dyDescent="0.3">
      <c r="A8" s="359" t="s">
        <v>106</v>
      </c>
      <c r="B8" s="327" t="s">
        <v>189</v>
      </c>
      <c r="C8" s="327"/>
      <c r="D8" s="327"/>
      <c r="E8" s="256"/>
      <c r="F8" s="316">
        <f t="shared" si="1"/>
        <v>0</v>
      </c>
      <c r="G8" s="358">
        <f t="shared" ref="G8:N8" si="5">G40-G24</f>
        <v>0</v>
      </c>
      <c r="H8" s="358">
        <f t="shared" si="5"/>
        <v>0</v>
      </c>
      <c r="I8" s="358">
        <f t="shared" si="5"/>
        <v>0</v>
      </c>
      <c r="J8" s="358">
        <f t="shared" si="5"/>
        <v>0</v>
      </c>
      <c r="K8" s="358">
        <f t="shared" si="5"/>
        <v>0</v>
      </c>
      <c r="L8" s="358">
        <f t="shared" si="5"/>
        <v>0</v>
      </c>
      <c r="M8" s="358">
        <f t="shared" si="5"/>
        <v>0</v>
      </c>
      <c r="N8" s="358">
        <f t="shared" si="5"/>
        <v>0</v>
      </c>
    </row>
    <row r="9" spans="1:14" ht="21.6" x14ac:dyDescent="0.3">
      <c r="A9" s="359" t="s">
        <v>106</v>
      </c>
      <c r="B9" s="327" t="s">
        <v>53</v>
      </c>
      <c r="C9" s="327" t="s">
        <v>225</v>
      </c>
      <c r="D9" s="327" t="s">
        <v>98</v>
      </c>
      <c r="E9" s="256" t="s">
        <v>116</v>
      </c>
      <c r="F9" s="316">
        <f>SUM(G9:N9)</f>
        <v>0</v>
      </c>
      <c r="G9" s="358">
        <f t="shared" ref="G9:N16" si="6">G41-G25</f>
        <v>0</v>
      </c>
      <c r="H9" s="358">
        <f t="shared" si="6"/>
        <v>0</v>
      </c>
      <c r="I9" s="358">
        <f t="shared" si="6"/>
        <v>0</v>
      </c>
      <c r="J9" s="358">
        <f t="shared" si="6"/>
        <v>0</v>
      </c>
      <c r="K9" s="358">
        <f t="shared" si="6"/>
        <v>0</v>
      </c>
      <c r="L9" s="358">
        <f t="shared" si="6"/>
        <v>0</v>
      </c>
      <c r="M9" s="358">
        <f t="shared" si="6"/>
        <v>0</v>
      </c>
      <c r="N9" s="358">
        <f t="shared" si="6"/>
        <v>0</v>
      </c>
    </row>
    <row r="10" spans="1:14" ht="21.6" x14ac:dyDescent="0.3">
      <c r="A10" s="359" t="s">
        <v>106</v>
      </c>
      <c r="B10" s="327" t="s">
        <v>62</v>
      </c>
      <c r="C10" s="327" t="s">
        <v>225</v>
      </c>
      <c r="D10" s="327" t="s">
        <v>98</v>
      </c>
      <c r="E10" s="256" t="s">
        <v>120</v>
      </c>
      <c r="F10" s="316">
        <f t="shared" ref="F10:F16" si="7">SUM(G10:N10)</f>
        <v>0</v>
      </c>
      <c r="G10" s="358">
        <f t="shared" si="6"/>
        <v>0</v>
      </c>
      <c r="H10" s="358">
        <f t="shared" si="6"/>
        <v>0</v>
      </c>
      <c r="I10" s="358">
        <f t="shared" si="6"/>
        <v>0</v>
      </c>
      <c r="J10" s="358">
        <f t="shared" si="6"/>
        <v>0</v>
      </c>
      <c r="K10" s="358">
        <f t="shared" si="6"/>
        <v>0</v>
      </c>
      <c r="L10" s="358">
        <f t="shared" si="6"/>
        <v>0</v>
      </c>
      <c r="M10" s="358">
        <f t="shared" si="6"/>
        <v>0</v>
      </c>
      <c r="N10" s="358">
        <f t="shared" si="6"/>
        <v>0</v>
      </c>
    </row>
    <row r="11" spans="1:14" ht="21.6" x14ac:dyDescent="0.3">
      <c r="A11" s="359" t="s">
        <v>106</v>
      </c>
      <c r="B11" s="327" t="s">
        <v>54</v>
      </c>
      <c r="C11" s="327" t="s">
        <v>225</v>
      </c>
      <c r="D11" s="327" t="s">
        <v>98</v>
      </c>
      <c r="E11" s="256" t="s">
        <v>115</v>
      </c>
      <c r="F11" s="316">
        <f t="shared" si="7"/>
        <v>0</v>
      </c>
      <c r="G11" s="358">
        <f t="shared" si="6"/>
        <v>0</v>
      </c>
      <c r="H11" s="358">
        <f t="shared" si="6"/>
        <v>0</v>
      </c>
      <c r="I11" s="358">
        <f t="shared" si="6"/>
        <v>0</v>
      </c>
      <c r="J11" s="358">
        <f t="shared" si="6"/>
        <v>0</v>
      </c>
      <c r="K11" s="358">
        <f t="shared" si="6"/>
        <v>0</v>
      </c>
      <c r="L11" s="358">
        <f t="shared" si="6"/>
        <v>0</v>
      </c>
      <c r="M11" s="358">
        <f t="shared" si="6"/>
        <v>0</v>
      </c>
      <c r="N11" s="358">
        <f t="shared" si="6"/>
        <v>0</v>
      </c>
    </row>
    <row r="12" spans="1:14" ht="21.6" x14ac:dyDescent="0.3">
      <c r="A12" s="359" t="s">
        <v>106</v>
      </c>
      <c r="B12" s="327" t="s">
        <v>67</v>
      </c>
      <c r="C12" s="327" t="s">
        <v>225</v>
      </c>
      <c r="D12" s="327" t="s">
        <v>98</v>
      </c>
      <c r="E12" s="256" t="s">
        <v>119</v>
      </c>
      <c r="F12" s="316">
        <f t="shared" si="7"/>
        <v>0</v>
      </c>
      <c r="G12" s="358">
        <f t="shared" si="6"/>
        <v>0</v>
      </c>
      <c r="H12" s="358">
        <f t="shared" si="6"/>
        <v>0</v>
      </c>
      <c r="I12" s="358">
        <f t="shared" si="6"/>
        <v>0</v>
      </c>
      <c r="J12" s="358">
        <f t="shared" si="6"/>
        <v>0</v>
      </c>
      <c r="K12" s="358">
        <f t="shared" si="6"/>
        <v>0</v>
      </c>
      <c r="L12" s="358">
        <f t="shared" si="6"/>
        <v>0</v>
      </c>
      <c r="M12" s="358">
        <f t="shared" si="6"/>
        <v>0</v>
      </c>
      <c r="N12" s="358">
        <f t="shared" si="6"/>
        <v>0</v>
      </c>
    </row>
    <row r="13" spans="1:14" ht="21.6" x14ac:dyDescent="0.3">
      <c r="A13" s="359" t="s">
        <v>105</v>
      </c>
      <c r="B13" s="327" t="s">
        <v>49</v>
      </c>
      <c r="C13" s="327" t="s">
        <v>85</v>
      </c>
      <c r="D13" s="327" t="s">
        <v>98</v>
      </c>
      <c r="E13" s="256" t="s">
        <v>116</v>
      </c>
      <c r="F13" s="316">
        <f t="shared" si="7"/>
        <v>0</v>
      </c>
      <c r="G13" s="358">
        <f t="shared" si="6"/>
        <v>0</v>
      </c>
      <c r="H13" s="358">
        <f t="shared" si="6"/>
        <v>0</v>
      </c>
      <c r="I13" s="358">
        <f t="shared" si="6"/>
        <v>0</v>
      </c>
      <c r="J13" s="358">
        <f t="shared" si="6"/>
        <v>0</v>
      </c>
      <c r="K13" s="358">
        <f t="shared" si="6"/>
        <v>0</v>
      </c>
      <c r="L13" s="358">
        <f t="shared" si="6"/>
        <v>0</v>
      </c>
      <c r="M13" s="358">
        <f t="shared" si="6"/>
        <v>0</v>
      </c>
      <c r="N13" s="358">
        <f t="shared" si="6"/>
        <v>0</v>
      </c>
    </row>
    <row r="14" spans="1:14" ht="21.6" x14ac:dyDescent="0.3">
      <c r="A14" s="359" t="s">
        <v>105</v>
      </c>
      <c r="B14" s="327" t="s">
        <v>58</v>
      </c>
      <c r="C14" s="327" t="s">
        <v>85</v>
      </c>
      <c r="D14" s="327" t="s">
        <v>98</v>
      </c>
      <c r="E14" s="256" t="s">
        <v>120</v>
      </c>
      <c r="F14" s="316">
        <f t="shared" si="7"/>
        <v>0</v>
      </c>
      <c r="G14" s="358">
        <f t="shared" si="6"/>
        <v>0</v>
      </c>
      <c r="H14" s="358">
        <f t="shared" si="6"/>
        <v>0</v>
      </c>
      <c r="I14" s="358">
        <f t="shared" si="6"/>
        <v>0</v>
      </c>
      <c r="J14" s="358">
        <f t="shared" si="6"/>
        <v>0</v>
      </c>
      <c r="K14" s="358">
        <f t="shared" si="6"/>
        <v>0</v>
      </c>
      <c r="L14" s="358">
        <f t="shared" si="6"/>
        <v>0</v>
      </c>
      <c r="M14" s="358">
        <f t="shared" si="6"/>
        <v>0</v>
      </c>
      <c r="N14" s="358">
        <f t="shared" si="6"/>
        <v>0</v>
      </c>
    </row>
    <row r="15" spans="1:14" ht="21.6" x14ac:dyDescent="0.3">
      <c r="A15" s="359" t="s">
        <v>105</v>
      </c>
      <c r="B15" s="327" t="s">
        <v>50</v>
      </c>
      <c r="C15" s="327" t="s">
        <v>85</v>
      </c>
      <c r="D15" s="327" t="s">
        <v>98</v>
      </c>
      <c r="E15" s="256" t="s">
        <v>115</v>
      </c>
      <c r="F15" s="316">
        <f t="shared" si="7"/>
        <v>0</v>
      </c>
      <c r="G15" s="358">
        <f t="shared" si="6"/>
        <v>0</v>
      </c>
      <c r="H15" s="358">
        <f t="shared" si="6"/>
        <v>0</v>
      </c>
      <c r="I15" s="358">
        <f t="shared" si="6"/>
        <v>0</v>
      </c>
      <c r="J15" s="358">
        <f t="shared" si="6"/>
        <v>0</v>
      </c>
      <c r="K15" s="358">
        <f t="shared" si="6"/>
        <v>0</v>
      </c>
      <c r="L15" s="358">
        <f t="shared" si="6"/>
        <v>0</v>
      </c>
      <c r="M15" s="358">
        <f t="shared" si="6"/>
        <v>0</v>
      </c>
      <c r="N15" s="358">
        <f t="shared" si="6"/>
        <v>0</v>
      </c>
    </row>
    <row r="16" spans="1:14" ht="21.6" x14ac:dyDescent="0.3">
      <c r="A16" s="359" t="s">
        <v>105</v>
      </c>
      <c r="B16" s="327" t="s">
        <v>60</v>
      </c>
      <c r="C16" s="327" t="s">
        <v>85</v>
      </c>
      <c r="D16" s="327" t="s">
        <v>98</v>
      </c>
      <c r="E16" s="256" t="s">
        <v>119</v>
      </c>
      <c r="F16" s="316">
        <f t="shared" si="7"/>
        <v>0</v>
      </c>
      <c r="G16" s="358">
        <f t="shared" si="6"/>
        <v>0</v>
      </c>
      <c r="H16" s="358">
        <f t="shared" si="6"/>
        <v>0</v>
      </c>
      <c r="I16" s="358">
        <f t="shared" si="6"/>
        <v>0</v>
      </c>
      <c r="J16" s="358">
        <f t="shared" si="6"/>
        <v>0</v>
      </c>
      <c r="K16" s="358">
        <f t="shared" si="6"/>
        <v>0</v>
      </c>
      <c r="L16" s="358">
        <f t="shared" si="6"/>
        <v>0</v>
      </c>
      <c r="M16" s="358">
        <f t="shared" si="6"/>
        <v>0</v>
      </c>
      <c r="N16" s="358">
        <f t="shared" si="6"/>
        <v>0</v>
      </c>
    </row>
    <row r="17" spans="1:14" x14ac:dyDescent="0.3">
      <c r="A17" s="325" t="s">
        <v>479</v>
      </c>
      <c r="B17" s="252"/>
      <c r="C17" s="252"/>
      <c r="D17" s="252"/>
      <c r="E17" s="252"/>
      <c r="F17" s="331"/>
      <c r="G17" s="252"/>
      <c r="H17" s="252"/>
      <c r="I17" s="252"/>
      <c r="J17" s="252"/>
      <c r="K17" s="252"/>
      <c r="L17" s="252"/>
      <c r="M17" s="252"/>
      <c r="N17" s="252"/>
    </row>
    <row r="18" spans="1:14" s="322" customFormat="1" x14ac:dyDescent="0.3">
      <c r="A18" s="318" t="s">
        <v>104</v>
      </c>
      <c r="B18" s="318" t="s">
        <v>96</v>
      </c>
      <c r="C18" s="318" t="s">
        <v>97</v>
      </c>
      <c r="D18" s="318" t="s">
        <v>102</v>
      </c>
      <c r="E18" s="318" t="s">
        <v>103</v>
      </c>
      <c r="F18" s="318" t="s">
        <v>109</v>
      </c>
      <c r="G18" s="318">
        <v>2016</v>
      </c>
      <c r="H18" s="318">
        <v>2017</v>
      </c>
      <c r="I18" s="318">
        <v>2018</v>
      </c>
      <c r="J18" s="318">
        <v>2019</v>
      </c>
      <c r="K18" s="318">
        <v>2020</v>
      </c>
      <c r="L18" s="318">
        <v>2021</v>
      </c>
      <c r="M18" s="318">
        <v>2022</v>
      </c>
      <c r="N18" s="318">
        <v>2023</v>
      </c>
    </row>
    <row r="19" spans="1:14" ht="21.6" x14ac:dyDescent="0.3">
      <c r="A19" s="359" t="s">
        <v>193</v>
      </c>
      <c r="B19" s="327" t="s">
        <v>51</v>
      </c>
      <c r="C19" s="327"/>
      <c r="D19" s="327"/>
      <c r="E19" s="256"/>
      <c r="F19" s="316">
        <f>SUM(G19:N19)</f>
        <v>0</v>
      </c>
      <c r="G19" s="358">
        <f>SUMIFS('Zdroje RoPD'!G$26:G$39,'Zdroje RoPD'!$B$26:$B$39,$B19)</f>
        <v>0</v>
      </c>
      <c r="H19" s="358">
        <f>SUMIFS('Zdroje RoPD'!H$26:H$39,'Zdroje RoPD'!$B$26:$B$39,$B19)</f>
        <v>0</v>
      </c>
      <c r="I19" s="358">
        <f>SUMIFS('Zdroje RoPD'!I$26:I$39,'Zdroje RoPD'!$B$26:$B$39,$B19)</f>
        <v>0</v>
      </c>
      <c r="J19" s="358">
        <f>SUMIFS('Zdroje RoPD'!J$26:J$39,'Zdroje RoPD'!$B$26:$B$39,$B19)</f>
        <v>0</v>
      </c>
      <c r="K19" s="358">
        <f>SUMIFS('Zdroje RoPD'!K$26:K$39,'Zdroje RoPD'!$B$26:$B$39,$B19)</f>
        <v>0</v>
      </c>
      <c r="L19" s="358">
        <f>SUMIFS('Zdroje RoPD'!L$26:L$39,'Zdroje RoPD'!$B$26:$B$39,$B19)</f>
        <v>0</v>
      </c>
      <c r="M19" s="358">
        <f>SUMIFS('Zdroje RoPD'!M$26:M$39,'Zdroje RoPD'!$B$26:$B$39,$B19)</f>
        <v>0</v>
      </c>
      <c r="N19" s="358">
        <f>SUMIFS('Zdroje RoPD'!N$26:N$39,'Zdroje RoPD'!$B$26:$B$39,$B19)</f>
        <v>0</v>
      </c>
    </row>
    <row r="20" spans="1:14" ht="21.6" x14ac:dyDescent="0.3">
      <c r="A20" s="359" t="s">
        <v>192</v>
      </c>
      <c r="B20" s="327" t="s">
        <v>56</v>
      </c>
      <c r="C20" s="327"/>
      <c r="D20" s="327"/>
      <c r="E20" s="256"/>
      <c r="F20" s="316">
        <f>SUM(G20:N20)</f>
        <v>0</v>
      </c>
      <c r="G20" s="358">
        <f>SUMIFS('Zdroje RoPD'!G$26:G$39,'Zdroje RoPD'!$B$26:$B$39,$B20)</f>
        <v>0</v>
      </c>
      <c r="H20" s="358">
        <f>SUMIFS('Zdroje RoPD'!H$26:H$39,'Zdroje RoPD'!$B$26:$B$39,$B20)</f>
        <v>0</v>
      </c>
      <c r="I20" s="358">
        <f>SUMIFS('Zdroje RoPD'!I$26:I$39,'Zdroje RoPD'!$B$26:$B$39,$B20)</f>
        <v>0</v>
      </c>
      <c r="J20" s="358">
        <f>SUMIFS('Zdroje RoPD'!J$26:J$39,'Zdroje RoPD'!$B$26:$B$39,$B20)</f>
        <v>0</v>
      </c>
      <c r="K20" s="358">
        <f>SUMIFS('Zdroje RoPD'!K$26:K$39,'Zdroje RoPD'!$B$26:$B$39,$B20)</f>
        <v>0</v>
      </c>
      <c r="L20" s="358">
        <f>SUMIFS('Zdroje RoPD'!L$26:L$39,'Zdroje RoPD'!$B$26:$B$39,$B20)</f>
        <v>0</v>
      </c>
      <c r="M20" s="358">
        <f>SUMIFS('Zdroje RoPD'!M$26:M$39,'Zdroje RoPD'!$B$26:$B$39,$B20)</f>
        <v>0</v>
      </c>
      <c r="N20" s="358">
        <f>SUMIFS('Zdroje RoPD'!N$26:N$39,'Zdroje RoPD'!$B$26:$B$39,$B20)</f>
        <v>0</v>
      </c>
    </row>
    <row r="21" spans="1:14" ht="21.6" x14ac:dyDescent="0.3">
      <c r="A21" s="359" t="s">
        <v>105</v>
      </c>
      <c r="B21" s="327" t="s">
        <v>544</v>
      </c>
      <c r="C21" s="327"/>
      <c r="D21" s="327"/>
      <c r="E21" s="256"/>
      <c r="F21" s="316">
        <f t="shared" ref="F21:F24" si="8">SUM(G21:N21)</f>
        <v>0</v>
      </c>
      <c r="G21" s="358">
        <f>SUMIFS('Zdroje RoPD'!G$26:G$39,'Zdroje RoPD'!$B$26:$B$39,$B21)</f>
        <v>0</v>
      </c>
      <c r="H21" s="358">
        <f>SUMIFS('Zdroje RoPD'!H$26:H$39,'Zdroje RoPD'!$B$26:$B$39,$B21)</f>
        <v>0</v>
      </c>
      <c r="I21" s="358">
        <f>SUMIFS('Zdroje RoPD'!I$26:I$39,'Zdroje RoPD'!$B$26:$B$39,$B21)</f>
        <v>0</v>
      </c>
      <c r="J21" s="358">
        <f>SUMIFS('Zdroje RoPD'!J$26:J$39,'Zdroje RoPD'!$B$26:$B$39,$B21)</f>
        <v>0</v>
      </c>
      <c r="K21" s="358">
        <f>SUMIFS('Zdroje RoPD'!K$26:K$39,'Zdroje RoPD'!$B$26:$B$39,$B21)</f>
        <v>0</v>
      </c>
      <c r="L21" s="358">
        <f>SUMIFS('Zdroje RoPD'!L$26:L$39,'Zdroje RoPD'!$B$26:$B$39,$B21)</f>
        <v>0</v>
      </c>
      <c r="M21" s="358">
        <f>SUMIFS('Zdroje RoPD'!M$26:M$39,'Zdroje RoPD'!$B$26:$B$39,$B21)</f>
        <v>0</v>
      </c>
      <c r="N21" s="358">
        <f>SUMIFS('Zdroje RoPD'!N$26:N$39,'Zdroje RoPD'!$B$26:$B$39,$B21)</f>
        <v>0</v>
      </c>
    </row>
    <row r="22" spans="1:14" ht="21.6" x14ac:dyDescent="0.3">
      <c r="A22" s="359" t="s">
        <v>106</v>
      </c>
      <c r="B22" s="327" t="s">
        <v>545</v>
      </c>
      <c r="C22" s="327"/>
      <c r="D22" s="327"/>
      <c r="E22" s="256"/>
      <c r="F22" s="316">
        <f t="shared" si="8"/>
        <v>0</v>
      </c>
      <c r="G22" s="358">
        <f>SUMIFS('Zdroje RoPD'!G$26:G$39,'Zdroje RoPD'!$B$26:$B$39,$B22)</f>
        <v>0</v>
      </c>
      <c r="H22" s="358">
        <f>SUMIFS('Zdroje RoPD'!H$26:H$39,'Zdroje RoPD'!$B$26:$B$39,$B22)</f>
        <v>0</v>
      </c>
      <c r="I22" s="358">
        <f>SUMIFS('Zdroje RoPD'!I$26:I$39,'Zdroje RoPD'!$B$26:$B$39,$B22)</f>
        <v>0</v>
      </c>
      <c r="J22" s="358">
        <f>SUMIFS('Zdroje RoPD'!J$26:J$39,'Zdroje RoPD'!$B$26:$B$39,$B22)</f>
        <v>0</v>
      </c>
      <c r="K22" s="358">
        <f>SUMIFS('Zdroje RoPD'!K$26:K$39,'Zdroje RoPD'!$B$26:$B$39,$B22)</f>
        <v>0</v>
      </c>
      <c r="L22" s="358">
        <f>SUMIFS('Zdroje RoPD'!L$26:L$39,'Zdroje RoPD'!$B$26:$B$39,$B22)</f>
        <v>0</v>
      </c>
      <c r="M22" s="358">
        <f>SUMIFS('Zdroje RoPD'!M$26:M$39,'Zdroje RoPD'!$B$26:$B$39,$B22)</f>
        <v>0</v>
      </c>
      <c r="N22" s="358">
        <f>SUMIFS('Zdroje RoPD'!N$26:N$39,'Zdroje RoPD'!$B$26:$B$39,$B22)</f>
        <v>0</v>
      </c>
    </row>
    <row r="23" spans="1:14" ht="21.6" x14ac:dyDescent="0.3">
      <c r="A23" s="359" t="s">
        <v>105</v>
      </c>
      <c r="B23" s="327" t="s">
        <v>190</v>
      </c>
      <c r="C23" s="327"/>
      <c r="D23" s="327"/>
      <c r="E23" s="256"/>
      <c r="F23" s="316">
        <f t="shared" si="8"/>
        <v>0</v>
      </c>
      <c r="G23" s="358">
        <f>SUMIFS('Zdroje RoPD'!G$26:G$39,'Zdroje RoPD'!$B$26:$B$39,$B23)</f>
        <v>0</v>
      </c>
      <c r="H23" s="358">
        <f>SUMIFS('Zdroje RoPD'!H$26:H$39,'Zdroje RoPD'!$B$26:$B$39,$B23)</f>
        <v>0</v>
      </c>
      <c r="I23" s="358">
        <f>SUMIFS('Zdroje RoPD'!I$26:I$39,'Zdroje RoPD'!$B$26:$B$39,$B23)</f>
        <v>0</v>
      </c>
      <c r="J23" s="358">
        <f>SUMIFS('Zdroje RoPD'!J$26:J$39,'Zdroje RoPD'!$B$26:$B$39,$B23)</f>
        <v>0</v>
      </c>
      <c r="K23" s="358">
        <f>SUMIFS('Zdroje RoPD'!K$26:K$39,'Zdroje RoPD'!$B$26:$B$39,$B23)</f>
        <v>0</v>
      </c>
      <c r="L23" s="358">
        <f>SUMIFS('Zdroje RoPD'!L$26:L$39,'Zdroje RoPD'!$B$26:$B$39,$B23)</f>
        <v>0</v>
      </c>
      <c r="M23" s="358">
        <f>SUMIFS('Zdroje RoPD'!M$26:M$39,'Zdroje RoPD'!$B$26:$B$39,$B23)</f>
        <v>0</v>
      </c>
      <c r="N23" s="358">
        <f>SUMIFS('Zdroje RoPD'!N$26:N$39,'Zdroje RoPD'!$B$26:$B$39,$B23)</f>
        <v>0</v>
      </c>
    </row>
    <row r="24" spans="1:14" ht="21.6" x14ac:dyDescent="0.3">
      <c r="A24" s="359" t="s">
        <v>106</v>
      </c>
      <c r="B24" s="327" t="s">
        <v>189</v>
      </c>
      <c r="C24" s="327"/>
      <c r="D24" s="327"/>
      <c r="E24" s="256"/>
      <c r="F24" s="316">
        <f t="shared" si="8"/>
        <v>0</v>
      </c>
      <c r="G24" s="358">
        <f>SUMIFS('Zdroje RoPD'!G$26:G$39,'Zdroje RoPD'!$B$26:$B$39,$B24)</f>
        <v>0</v>
      </c>
      <c r="H24" s="358">
        <f>SUMIFS('Zdroje RoPD'!H$26:H$39,'Zdroje RoPD'!$B$26:$B$39,$B24)</f>
        <v>0</v>
      </c>
      <c r="I24" s="358">
        <f>SUMIFS('Zdroje RoPD'!I$26:I$39,'Zdroje RoPD'!$B$26:$B$39,$B24)</f>
        <v>0</v>
      </c>
      <c r="J24" s="358">
        <f>SUMIFS('Zdroje RoPD'!J$26:J$39,'Zdroje RoPD'!$B$26:$B$39,$B24)</f>
        <v>0</v>
      </c>
      <c r="K24" s="358">
        <f>SUMIFS('Zdroje RoPD'!K$26:K$39,'Zdroje RoPD'!$B$26:$B$39,$B24)</f>
        <v>0</v>
      </c>
      <c r="L24" s="358">
        <f>SUMIFS('Zdroje RoPD'!L$26:L$39,'Zdroje RoPD'!$B$26:$B$39,$B24)</f>
        <v>0</v>
      </c>
      <c r="M24" s="358">
        <f>SUMIFS('Zdroje RoPD'!M$26:M$39,'Zdroje RoPD'!$B$26:$B$39,$B24)</f>
        <v>0</v>
      </c>
      <c r="N24" s="358">
        <f>SUMIFS('Zdroje RoPD'!N$26:N$39,'Zdroje RoPD'!$B$26:$B$39,$B24)</f>
        <v>0</v>
      </c>
    </row>
    <row r="25" spans="1:14" ht="21.6" x14ac:dyDescent="0.3">
      <c r="A25" s="359" t="s">
        <v>106</v>
      </c>
      <c r="B25" s="327" t="s">
        <v>53</v>
      </c>
      <c r="C25" s="327" t="s">
        <v>225</v>
      </c>
      <c r="D25" s="327" t="s">
        <v>98</v>
      </c>
      <c r="E25" s="256" t="s">
        <v>116</v>
      </c>
      <c r="F25" s="316">
        <f>SUM(G25:N25)</f>
        <v>0</v>
      </c>
      <c r="G25" s="358">
        <f>SUMIFS('Zdroje RoPD'!G$26:G$39,'Zdroje RoPD'!$B$26:$B$39,$B25)</f>
        <v>0</v>
      </c>
      <c r="H25" s="358">
        <f>SUMIFS('Zdroje RoPD'!H$26:H$39,'Zdroje RoPD'!$B$26:$B$39,$B25)</f>
        <v>0</v>
      </c>
      <c r="I25" s="358">
        <f>SUMIFS('Zdroje RoPD'!I$26:I$39,'Zdroje RoPD'!$B$26:$B$39,$B25)</f>
        <v>0</v>
      </c>
      <c r="J25" s="358">
        <f>SUMIFS('Zdroje RoPD'!J$26:J$39,'Zdroje RoPD'!$B$26:$B$39,$B25)</f>
        <v>0</v>
      </c>
      <c r="K25" s="358">
        <f>SUMIFS('Zdroje RoPD'!K$26:K$39,'Zdroje RoPD'!$B$26:$B$39,$B25)</f>
        <v>0</v>
      </c>
      <c r="L25" s="358">
        <f>SUMIFS('Zdroje RoPD'!L$26:L$39,'Zdroje RoPD'!$B$26:$B$39,$B25)</f>
        <v>0</v>
      </c>
      <c r="M25" s="358">
        <f>SUMIFS('Zdroje RoPD'!M$26:M$39,'Zdroje RoPD'!$B$26:$B$39,$B25)</f>
        <v>0</v>
      </c>
      <c r="N25" s="358">
        <f>SUMIFS('Zdroje RoPD'!N$26:N$39,'Zdroje RoPD'!$B$26:$B$39,$B25)</f>
        <v>0</v>
      </c>
    </row>
    <row r="26" spans="1:14" ht="21.6" x14ac:dyDescent="0.3">
      <c r="A26" s="359" t="s">
        <v>106</v>
      </c>
      <c r="B26" s="327" t="s">
        <v>62</v>
      </c>
      <c r="C26" s="327" t="s">
        <v>225</v>
      </c>
      <c r="D26" s="327" t="s">
        <v>98</v>
      </c>
      <c r="E26" s="256" t="s">
        <v>120</v>
      </c>
      <c r="F26" s="316">
        <f t="shared" ref="F26:F32" si="9">SUM(G26:N26)</f>
        <v>0</v>
      </c>
      <c r="G26" s="358">
        <f>SUMIFS('Zdroje RoPD'!G$26:G$39,'Zdroje RoPD'!$B$26:$B$39,$B26)</f>
        <v>0</v>
      </c>
      <c r="H26" s="358">
        <f>SUMIFS('Zdroje RoPD'!H$26:H$39,'Zdroje RoPD'!$B$26:$B$39,$B26)</f>
        <v>0</v>
      </c>
      <c r="I26" s="358">
        <f>SUMIFS('Zdroje RoPD'!I$26:I$39,'Zdroje RoPD'!$B$26:$B$39,$B26)</f>
        <v>0</v>
      </c>
      <c r="J26" s="358">
        <f>SUMIFS('Zdroje RoPD'!J$26:J$39,'Zdroje RoPD'!$B$26:$B$39,$B26)</f>
        <v>0</v>
      </c>
      <c r="K26" s="358">
        <f>SUMIFS('Zdroje RoPD'!K$26:K$39,'Zdroje RoPD'!$B$26:$B$39,$B26)</f>
        <v>0</v>
      </c>
      <c r="L26" s="358">
        <f>SUMIFS('Zdroje RoPD'!L$26:L$39,'Zdroje RoPD'!$B$26:$B$39,$B26)</f>
        <v>0</v>
      </c>
      <c r="M26" s="358">
        <f>SUMIFS('Zdroje RoPD'!M$26:M$39,'Zdroje RoPD'!$B$26:$B$39,$B26)</f>
        <v>0</v>
      </c>
      <c r="N26" s="358">
        <f>SUMIFS('Zdroje RoPD'!N$26:N$39,'Zdroje RoPD'!$B$26:$B$39,$B26)</f>
        <v>0</v>
      </c>
    </row>
    <row r="27" spans="1:14" ht="21.6" x14ac:dyDescent="0.3">
      <c r="A27" s="359" t="s">
        <v>106</v>
      </c>
      <c r="B27" s="327" t="s">
        <v>54</v>
      </c>
      <c r="C27" s="327" t="s">
        <v>225</v>
      </c>
      <c r="D27" s="327" t="s">
        <v>98</v>
      </c>
      <c r="E27" s="256" t="s">
        <v>115</v>
      </c>
      <c r="F27" s="316">
        <f t="shared" si="9"/>
        <v>0</v>
      </c>
      <c r="G27" s="358">
        <f>SUMIFS('Zdroje RoPD'!G$26:G$39,'Zdroje RoPD'!$B$26:$B$39,$B27)</f>
        <v>0</v>
      </c>
      <c r="H27" s="358">
        <f>SUMIFS('Zdroje RoPD'!H$26:H$39,'Zdroje RoPD'!$B$26:$B$39,$B27)</f>
        <v>0</v>
      </c>
      <c r="I27" s="358">
        <f>SUMIFS('Zdroje RoPD'!I$26:I$39,'Zdroje RoPD'!$B$26:$B$39,$B27)</f>
        <v>0</v>
      </c>
      <c r="J27" s="358">
        <f>SUMIFS('Zdroje RoPD'!J$26:J$39,'Zdroje RoPD'!$B$26:$B$39,$B27)</f>
        <v>0</v>
      </c>
      <c r="K27" s="358">
        <f>SUMIFS('Zdroje RoPD'!K$26:K$39,'Zdroje RoPD'!$B$26:$B$39,$B27)</f>
        <v>0</v>
      </c>
      <c r="L27" s="358">
        <f>SUMIFS('Zdroje RoPD'!L$26:L$39,'Zdroje RoPD'!$B$26:$B$39,$B27)</f>
        <v>0</v>
      </c>
      <c r="M27" s="358">
        <f>SUMIFS('Zdroje RoPD'!M$26:M$39,'Zdroje RoPD'!$B$26:$B$39,$B27)</f>
        <v>0</v>
      </c>
      <c r="N27" s="358">
        <f>SUMIFS('Zdroje RoPD'!N$26:N$39,'Zdroje RoPD'!$B$26:$B$39,$B27)</f>
        <v>0</v>
      </c>
    </row>
    <row r="28" spans="1:14" ht="21.6" x14ac:dyDescent="0.3">
      <c r="A28" s="359" t="s">
        <v>106</v>
      </c>
      <c r="B28" s="327" t="s">
        <v>67</v>
      </c>
      <c r="C28" s="327" t="s">
        <v>225</v>
      </c>
      <c r="D28" s="327" t="s">
        <v>98</v>
      </c>
      <c r="E28" s="256" t="s">
        <v>119</v>
      </c>
      <c r="F28" s="316">
        <f t="shared" si="9"/>
        <v>0</v>
      </c>
      <c r="G28" s="358">
        <f>SUMIFS('Zdroje RoPD'!G$26:G$39,'Zdroje RoPD'!$B$26:$B$39,$B28)</f>
        <v>0</v>
      </c>
      <c r="H28" s="358">
        <f>SUMIFS('Zdroje RoPD'!H$26:H$39,'Zdroje RoPD'!$B$26:$B$39,$B28)</f>
        <v>0</v>
      </c>
      <c r="I28" s="358">
        <f>SUMIFS('Zdroje RoPD'!I$26:I$39,'Zdroje RoPD'!$B$26:$B$39,$B28)</f>
        <v>0</v>
      </c>
      <c r="J28" s="358">
        <f>SUMIFS('Zdroje RoPD'!J$26:J$39,'Zdroje RoPD'!$B$26:$B$39,$B28)</f>
        <v>0</v>
      </c>
      <c r="K28" s="358">
        <f>SUMIFS('Zdroje RoPD'!K$26:K$39,'Zdroje RoPD'!$B$26:$B$39,$B28)</f>
        <v>0</v>
      </c>
      <c r="L28" s="358">
        <f>SUMIFS('Zdroje RoPD'!L$26:L$39,'Zdroje RoPD'!$B$26:$B$39,$B28)</f>
        <v>0</v>
      </c>
      <c r="M28" s="358">
        <f>SUMIFS('Zdroje RoPD'!M$26:M$39,'Zdroje RoPD'!$B$26:$B$39,$B28)</f>
        <v>0</v>
      </c>
      <c r="N28" s="358">
        <f>SUMIFS('Zdroje RoPD'!N$26:N$39,'Zdroje RoPD'!$B$26:$B$39,$B28)</f>
        <v>0</v>
      </c>
    </row>
    <row r="29" spans="1:14" ht="21.6" x14ac:dyDescent="0.3">
      <c r="A29" s="359" t="s">
        <v>105</v>
      </c>
      <c r="B29" s="327" t="s">
        <v>49</v>
      </c>
      <c r="C29" s="327" t="s">
        <v>85</v>
      </c>
      <c r="D29" s="327" t="s">
        <v>98</v>
      </c>
      <c r="E29" s="256" t="s">
        <v>116</v>
      </c>
      <c r="F29" s="316">
        <f t="shared" si="9"/>
        <v>0</v>
      </c>
      <c r="G29" s="358">
        <f>SUMIFS('Zdroje RoPD'!G$26:G$39,'Zdroje RoPD'!$B$26:$B$39,$B29)</f>
        <v>0</v>
      </c>
      <c r="H29" s="358">
        <f>SUMIFS('Zdroje RoPD'!H$26:H$39,'Zdroje RoPD'!$B$26:$B$39,$B29)</f>
        <v>0</v>
      </c>
      <c r="I29" s="358">
        <f>SUMIFS('Zdroje RoPD'!I$26:I$39,'Zdroje RoPD'!$B$26:$B$39,$B29)</f>
        <v>0</v>
      </c>
      <c r="J29" s="358">
        <f>SUMIFS('Zdroje RoPD'!J$26:J$39,'Zdroje RoPD'!$B$26:$B$39,$B29)</f>
        <v>0</v>
      </c>
      <c r="K29" s="358">
        <f>SUMIFS('Zdroje RoPD'!K$26:K$39,'Zdroje RoPD'!$B$26:$B$39,$B29)</f>
        <v>0</v>
      </c>
      <c r="L29" s="358">
        <f>SUMIFS('Zdroje RoPD'!L$26:L$39,'Zdroje RoPD'!$B$26:$B$39,$B29)</f>
        <v>0</v>
      </c>
      <c r="M29" s="358">
        <f>SUMIFS('Zdroje RoPD'!M$26:M$39,'Zdroje RoPD'!$B$26:$B$39,$B29)</f>
        <v>0</v>
      </c>
      <c r="N29" s="358">
        <f>SUMIFS('Zdroje RoPD'!N$26:N$39,'Zdroje RoPD'!$B$26:$B$39,$B29)</f>
        <v>0</v>
      </c>
    </row>
    <row r="30" spans="1:14" ht="21.6" x14ac:dyDescent="0.3">
      <c r="A30" s="359" t="s">
        <v>105</v>
      </c>
      <c r="B30" s="327" t="s">
        <v>58</v>
      </c>
      <c r="C30" s="327" t="s">
        <v>85</v>
      </c>
      <c r="D30" s="327" t="s">
        <v>98</v>
      </c>
      <c r="E30" s="256" t="s">
        <v>120</v>
      </c>
      <c r="F30" s="316">
        <f t="shared" si="9"/>
        <v>0</v>
      </c>
      <c r="G30" s="358">
        <f>SUMIFS('Zdroje RoPD'!G$26:G$39,'Zdroje RoPD'!$B$26:$B$39,$B30)</f>
        <v>0</v>
      </c>
      <c r="H30" s="358">
        <f>SUMIFS('Zdroje RoPD'!H$26:H$39,'Zdroje RoPD'!$B$26:$B$39,$B30)</f>
        <v>0</v>
      </c>
      <c r="I30" s="358">
        <f>SUMIFS('Zdroje RoPD'!I$26:I$39,'Zdroje RoPD'!$B$26:$B$39,$B30)</f>
        <v>0</v>
      </c>
      <c r="J30" s="358">
        <f>SUMIFS('Zdroje RoPD'!J$26:J$39,'Zdroje RoPD'!$B$26:$B$39,$B30)</f>
        <v>0</v>
      </c>
      <c r="K30" s="358">
        <f>SUMIFS('Zdroje RoPD'!K$26:K$39,'Zdroje RoPD'!$B$26:$B$39,$B30)</f>
        <v>0</v>
      </c>
      <c r="L30" s="358">
        <f>SUMIFS('Zdroje RoPD'!L$26:L$39,'Zdroje RoPD'!$B$26:$B$39,$B30)</f>
        <v>0</v>
      </c>
      <c r="M30" s="358">
        <f>SUMIFS('Zdroje RoPD'!M$26:M$39,'Zdroje RoPD'!$B$26:$B$39,$B30)</f>
        <v>0</v>
      </c>
      <c r="N30" s="358">
        <f>SUMIFS('Zdroje RoPD'!N$26:N$39,'Zdroje RoPD'!$B$26:$B$39,$B30)</f>
        <v>0</v>
      </c>
    </row>
    <row r="31" spans="1:14" ht="21.6" x14ac:dyDescent="0.3">
      <c r="A31" s="359" t="s">
        <v>105</v>
      </c>
      <c r="B31" s="327" t="s">
        <v>50</v>
      </c>
      <c r="C31" s="327" t="s">
        <v>85</v>
      </c>
      <c r="D31" s="327" t="s">
        <v>98</v>
      </c>
      <c r="E31" s="256" t="s">
        <v>115</v>
      </c>
      <c r="F31" s="316">
        <f t="shared" si="9"/>
        <v>0</v>
      </c>
      <c r="G31" s="358">
        <f>SUMIFS('Zdroje RoPD'!G$26:G$39,'Zdroje RoPD'!$B$26:$B$39,$B31)</f>
        <v>0</v>
      </c>
      <c r="H31" s="358">
        <f>SUMIFS('Zdroje RoPD'!H$26:H$39,'Zdroje RoPD'!$B$26:$B$39,$B31)</f>
        <v>0</v>
      </c>
      <c r="I31" s="358">
        <f>SUMIFS('Zdroje RoPD'!I$26:I$39,'Zdroje RoPD'!$B$26:$B$39,$B31)</f>
        <v>0</v>
      </c>
      <c r="J31" s="358">
        <f>SUMIFS('Zdroje RoPD'!J$26:J$39,'Zdroje RoPD'!$B$26:$B$39,$B31)</f>
        <v>0</v>
      </c>
      <c r="K31" s="358">
        <f>SUMIFS('Zdroje RoPD'!K$26:K$39,'Zdroje RoPD'!$B$26:$B$39,$B31)</f>
        <v>0</v>
      </c>
      <c r="L31" s="358">
        <f>SUMIFS('Zdroje RoPD'!L$26:L$39,'Zdroje RoPD'!$B$26:$B$39,$B31)</f>
        <v>0</v>
      </c>
      <c r="M31" s="358">
        <f>SUMIFS('Zdroje RoPD'!M$26:M$39,'Zdroje RoPD'!$B$26:$B$39,$B31)</f>
        <v>0</v>
      </c>
      <c r="N31" s="358">
        <f>SUMIFS('Zdroje RoPD'!N$26:N$39,'Zdroje RoPD'!$B$26:$B$39,$B31)</f>
        <v>0</v>
      </c>
    </row>
    <row r="32" spans="1:14" ht="21.6" x14ac:dyDescent="0.3">
      <c r="A32" s="359" t="s">
        <v>105</v>
      </c>
      <c r="B32" s="327" t="s">
        <v>60</v>
      </c>
      <c r="C32" s="327" t="s">
        <v>85</v>
      </c>
      <c r="D32" s="327" t="s">
        <v>98</v>
      </c>
      <c r="E32" s="256" t="s">
        <v>119</v>
      </c>
      <c r="F32" s="316">
        <f t="shared" si="9"/>
        <v>0</v>
      </c>
      <c r="G32" s="358">
        <f>SUMIFS('Zdroje RoPD'!G$26:G$39,'Zdroje RoPD'!$B$26:$B$39,$B32)</f>
        <v>0</v>
      </c>
      <c r="H32" s="358">
        <f>SUMIFS('Zdroje RoPD'!H$26:H$39,'Zdroje RoPD'!$B$26:$B$39,$B32)</f>
        <v>0</v>
      </c>
      <c r="I32" s="358">
        <f>SUMIFS('Zdroje RoPD'!I$26:I$39,'Zdroje RoPD'!$B$26:$B$39,$B32)</f>
        <v>0</v>
      </c>
      <c r="J32" s="358">
        <f>SUMIFS('Zdroje RoPD'!J$26:J$39,'Zdroje RoPD'!$B$26:$B$39,$B32)</f>
        <v>0</v>
      </c>
      <c r="K32" s="358">
        <f>SUMIFS('Zdroje RoPD'!K$26:K$39,'Zdroje RoPD'!$B$26:$B$39,$B32)</f>
        <v>0</v>
      </c>
      <c r="L32" s="358">
        <f>SUMIFS('Zdroje RoPD'!L$26:L$39,'Zdroje RoPD'!$B$26:$B$39,$B32)</f>
        <v>0</v>
      </c>
      <c r="M32" s="358">
        <f>SUMIFS('Zdroje RoPD'!M$26:M$39,'Zdroje RoPD'!$B$26:$B$39,$B32)</f>
        <v>0</v>
      </c>
      <c r="N32" s="358">
        <f>SUMIFS('Zdroje RoPD'!N$26:N$39,'Zdroje RoPD'!$B$26:$B$39,$B32)</f>
        <v>0</v>
      </c>
    </row>
    <row r="33" spans="1:14" x14ac:dyDescent="0.3">
      <c r="A33" s="325" t="s">
        <v>477</v>
      </c>
      <c r="B33" s="252"/>
      <c r="C33" s="252"/>
      <c r="D33" s="252"/>
      <c r="E33" s="252"/>
      <c r="F33" s="331"/>
      <c r="G33" s="252"/>
      <c r="H33" s="252"/>
      <c r="I33" s="252"/>
      <c r="J33" s="252"/>
      <c r="K33" s="252"/>
      <c r="L33" s="252"/>
      <c r="M33" s="252"/>
      <c r="N33" s="252"/>
    </row>
    <row r="34" spans="1:14" s="322" customFormat="1" x14ac:dyDescent="0.3">
      <c r="A34" s="318" t="s">
        <v>104</v>
      </c>
      <c r="B34" s="318" t="s">
        <v>96</v>
      </c>
      <c r="C34" s="318" t="s">
        <v>97</v>
      </c>
      <c r="D34" s="318" t="s">
        <v>102</v>
      </c>
      <c r="E34" s="318" t="s">
        <v>103</v>
      </c>
      <c r="F34" s="318" t="s">
        <v>109</v>
      </c>
      <c r="G34" s="318">
        <v>2016</v>
      </c>
      <c r="H34" s="318">
        <v>2017</v>
      </c>
      <c r="I34" s="318">
        <v>2018</v>
      </c>
      <c r="J34" s="318">
        <v>2019</v>
      </c>
      <c r="K34" s="318">
        <v>2020</v>
      </c>
      <c r="L34" s="318">
        <v>2021</v>
      </c>
      <c r="M34" s="318">
        <v>2022</v>
      </c>
      <c r="N34" s="318">
        <v>2023</v>
      </c>
    </row>
    <row r="35" spans="1:14" ht="21.6" x14ac:dyDescent="0.3">
      <c r="A35" s="359" t="s">
        <v>193</v>
      </c>
      <c r="B35" s="327" t="s">
        <v>51</v>
      </c>
      <c r="C35" s="327"/>
      <c r="D35" s="327"/>
      <c r="E35" s="256"/>
      <c r="F35" s="316">
        <f>SUM(G35:N35)</f>
        <v>0</v>
      </c>
      <c r="G35" s="358">
        <f>SUMIFS('Zdroje Změna'!G$26:G$39,'Zdroje Změna'!$B$26:$B$39,$B35)</f>
        <v>0</v>
      </c>
      <c r="H35" s="358">
        <f>SUMIFS('Zdroje Změna'!H$26:H$39,'Zdroje Změna'!$B$26:$B$39,$B35)</f>
        <v>0</v>
      </c>
      <c r="I35" s="358">
        <f>SUMIFS('Zdroje Změna'!I$26:I$39,'Zdroje Změna'!$B$26:$B$39,$B35)</f>
        <v>0</v>
      </c>
      <c r="J35" s="358">
        <f>SUMIFS('Zdroje Změna'!J$26:J$39,'Zdroje Změna'!$B$26:$B$39,$B35)</f>
        <v>0</v>
      </c>
      <c r="K35" s="358">
        <f>SUMIFS('Zdroje Změna'!K$26:K$39,'Zdroje Změna'!$B$26:$B$39,$B35)</f>
        <v>0</v>
      </c>
      <c r="L35" s="358">
        <f>SUMIFS('Zdroje Změna'!L$26:L$39,'Zdroje Změna'!$B$26:$B$39,$B35)</f>
        <v>0</v>
      </c>
      <c r="M35" s="358">
        <f>SUMIFS('Zdroje Změna'!M$26:M$39,'Zdroje Změna'!$B$26:$B$39,$B35)</f>
        <v>0</v>
      </c>
      <c r="N35" s="358">
        <f>SUMIFS('Zdroje Změna'!N$26:N$39,'Zdroje Změna'!$B$26:$B$39,$B35)</f>
        <v>0</v>
      </c>
    </row>
    <row r="36" spans="1:14" ht="21.6" x14ac:dyDescent="0.3">
      <c r="A36" s="359" t="s">
        <v>192</v>
      </c>
      <c r="B36" s="327" t="s">
        <v>56</v>
      </c>
      <c r="C36" s="327"/>
      <c r="D36" s="327"/>
      <c r="E36" s="256"/>
      <c r="F36" s="316">
        <f>SUM(G36:N36)</f>
        <v>0</v>
      </c>
      <c r="G36" s="358">
        <f>SUMIFS('Zdroje Změna'!G$26:G$39,'Zdroje Změna'!$B$26:$B$39,$B36)</f>
        <v>0</v>
      </c>
      <c r="H36" s="358">
        <f>SUMIFS('Zdroje Změna'!H$26:H$39,'Zdroje Změna'!$B$26:$B$39,$B36)</f>
        <v>0</v>
      </c>
      <c r="I36" s="358">
        <f>SUMIFS('Zdroje Změna'!I$26:I$39,'Zdroje Změna'!$B$26:$B$39,$B36)</f>
        <v>0</v>
      </c>
      <c r="J36" s="358">
        <f>SUMIFS('Zdroje Změna'!J$26:J$39,'Zdroje Změna'!$B$26:$B$39,$B36)</f>
        <v>0</v>
      </c>
      <c r="K36" s="358">
        <f>SUMIFS('Zdroje Změna'!K$26:K$39,'Zdroje Změna'!$B$26:$B$39,$B36)</f>
        <v>0</v>
      </c>
      <c r="L36" s="358">
        <f>SUMIFS('Zdroje Změna'!L$26:L$39,'Zdroje Změna'!$B$26:$B$39,$B36)</f>
        <v>0</v>
      </c>
      <c r="M36" s="358">
        <f>SUMIFS('Zdroje Změna'!M$26:M$39,'Zdroje Změna'!$B$26:$B$39,$B36)</f>
        <v>0</v>
      </c>
      <c r="N36" s="358">
        <f>SUMIFS('Zdroje Změna'!N$26:N$39,'Zdroje Změna'!$B$26:$B$39,$B36)</f>
        <v>0</v>
      </c>
    </row>
    <row r="37" spans="1:14" ht="21.6" x14ac:dyDescent="0.3">
      <c r="A37" s="359" t="s">
        <v>105</v>
      </c>
      <c r="B37" s="327" t="s">
        <v>544</v>
      </c>
      <c r="C37" s="327"/>
      <c r="D37" s="327"/>
      <c r="E37" s="256"/>
      <c r="F37" s="316">
        <f t="shared" ref="F37:F40" si="10">SUM(G37:N37)</f>
        <v>0</v>
      </c>
      <c r="G37" s="358">
        <f>SUMIFS('Zdroje Změna'!G$26:G$39,'Zdroje Změna'!$B$26:$B$39,$B37)</f>
        <v>0</v>
      </c>
      <c r="H37" s="358">
        <f>SUMIFS('Zdroje Změna'!H$26:H$39,'Zdroje Změna'!$B$26:$B$39,$B37)</f>
        <v>0</v>
      </c>
      <c r="I37" s="358">
        <f>SUMIFS('Zdroje Změna'!I$26:I$39,'Zdroje Změna'!$B$26:$B$39,$B37)</f>
        <v>0</v>
      </c>
      <c r="J37" s="358">
        <f>SUMIFS('Zdroje Změna'!J$26:J$39,'Zdroje Změna'!$B$26:$B$39,$B37)</f>
        <v>0</v>
      </c>
      <c r="K37" s="358">
        <f>SUMIFS('Zdroje Změna'!K$26:K$39,'Zdroje Změna'!$B$26:$B$39,$B37)</f>
        <v>0</v>
      </c>
      <c r="L37" s="358">
        <f>SUMIFS('Zdroje Změna'!L$26:L$39,'Zdroje Změna'!$B$26:$B$39,$B37)</f>
        <v>0</v>
      </c>
      <c r="M37" s="358">
        <f>SUMIFS('Zdroje Změna'!M$26:M$39,'Zdroje Změna'!$B$26:$B$39,$B37)</f>
        <v>0</v>
      </c>
      <c r="N37" s="358">
        <f>SUMIFS('Zdroje Změna'!N$26:N$39,'Zdroje Změna'!$B$26:$B$39,$B37)</f>
        <v>0</v>
      </c>
    </row>
    <row r="38" spans="1:14" ht="21.6" x14ac:dyDescent="0.3">
      <c r="A38" s="359" t="s">
        <v>106</v>
      </c>
      <c r="B38" s="327" t="s">
        <v>545</v>
      </c>
      <c r="C38" s="327"/>
      <c r="D38" s="327"/>
      <c r="E38" s="256"/>
      <c r="F38" s="316">
        <f t="shared" si="10"/>
        <v>0</v>
      </c>
      <c r="G38" s="358">
        <f>SUMIFS('Zdroje Změna'!G$26:G$39,'Zdroje Změna'!$B$26:$B$39,$B38)</f>
        <v>0</v>
      </c>
      <c r="H38" s="358">
        <f>SUMIFS('Zdroje Změna'!H$26:H$39,'Zdroje Změna'!$B$26:$B$39,$B38)</f>
        <v>0</v>
      </c>
      <c r="I38" s="358">
        <f>SUMIFS('Zdroje Změna'!I$26:I$39,'Zdroje Změna'!$B$26:$B$39,$B38)</f>
        <v>0</v>
      </c>
      <c r="J38" s="358">
        <f>SUMIFS('Zdroje Změna'!J$26:J$39,'Zdroje Změna'!$B$26:$B$39,$B38)</f>
        <v>0</v>
      </c>
      <c r="K38" s="358">
        <f>SUMIFS('Zdroje Změna'!K$26:K$39,'Zdroje Změna'!$B$26:$B$39,$B38)</f>
        <v>0</v>
      </c>
      <c r="L38" s="358">
        <f>SUMIFS('Zdroje Změna'!L$26:L$39,'Zdroje Změna'!$B$26:$B$39,$B38)</f>
        <v>0</v>
      </c>
      <c r="M38" s="358">
        <f>SUMIFS('Zdroje Změna'!M$26:M$39,'Zdroje Změna'!$B$26:$B$39,$B38)</f>
        <v>0</v>
      </c>
      <c r="N38" s="358">
        <f>SUMIFS('Zdroje Změna'!N$26:N$39,'Zdroje Změna'!$B$26:$B$39,$B38)</f>
        <v>0</v>
      </c>
    </row>
    <row r="39" spans="1:14" ht="21.6" x14ac:dyDescent="0.3">
      <c r="A39" s="359" t="s">
        <v>105</v>
      </c>
      <c r="B39" s="327" t="s">
        <v>190</v>
      </c>
      <c r="C39" s="327"/>
      <c r="D39" s="327"/>
      <c r="E39" s="256"/>
      <c r="F39" s="316">
        <f t="shared" si="10"/>
        <v>0</v>
      </c>
      <c r="G39" s="358">
        <f>SUMIFS('Zdroje Změna'!G$26:G$39,'Zdroje Změna'!$B$26:$B$39,$B39)</f>
        <v>0</v>
      </c>
      <c r="H39" s="358">
        <f>SUMIFS('Zdroje Změna'!H$26:H$39,'Zdroje Změna'!$B$26:$B$39,$B39)</f>
        <v>0</v>
      </c>
      <c r="I39" s="358">
        <f>SUMIFS('Zdroje Změna'!I$26:I$39,'Zdroje Změna'!$B$26:$B$39,$B39)</f>
        <v>0</v>
      </c>
      <c r="J39" s="358">
        <f>SUMIFS('Zdroje Změna'!J$26:J$39,'Zdroje Změna'!$B$26:$B$39,$B39)</f>
        <v>0</v>
      </c>
      <c r="K39" s="358">
        <f>SUMIFS('Zdroje Změna'!K$26:K$39,'Zdroje Změna'!$B$26:$B$39,$B39)</f>
        <v>0</v>
      </c>
      <c r="L39" s="358">
        <f>SUMIFS('Zdroje Změna'!L$26:L$39,'Zdroje Změna'!$B$26:$B$39,$B39)</f>
        <v>0</v>
      </c>
      <c r="M39" s="358">
        <f>SUMIFS('Zdroje Změna'!M$26:M$39,'Zdroje Změna'!$B$26:$B$39,$B39)</f>
        <v>0</v>
      </c>
      <c r="N39" s="358">
        <f>SUMIFS('Zdroje Změna'!N$26:N$39,'Zdroje Změna'!$B$26:$B$39,$B39)</f>
        <v>0</v>
      </c>
    </row>
    <row r="40" spans="1:14" ht="21.6" x14ac:dyDescent="0.3">
      <c r="A40" s="359" t="s">
        <v>106</v>
      </c>
      <c r="B40" s="327" t="s">
        <v>189</v>
      </c>
      <c r="C40" s="327"/>
      <c r="D40" s="327"/>
      <c r="E40" s="256"/>
      <c r="F40" s="316">
        <f t="shared" si="10"/>
        <v>0</v>
      </c>
      <c r="G40" s="358">
        <f>SUMIFS('Zdroje Změna'!G$26:G$39,'Zdroje Změna'!$B$26:$B$39,$B40)</f>
        <v>0</v>
      </c>
      <c r="H40" s="358">
        <f>SUMIFS('Zdroje Změna'!H$26:H$39,'Zdroje Změna'!$B$26:$B$39,$B40)</f>
        <v>0</v>
      </c>
      <c r="I40" s="358">
        <f>SUMIFS('Zdroje Změna'!I$26:I$39,'Zdroje Změna'!$B$26:$B$39,$B40)</f>
        <v>0</v>
      </c>
      <c r="J40" s="358">
        <f>SUMIFS('Zdroje Změna'!J$26:J$39,'Zdroje Změna'!$B$26:$B$39,$B40)</f>
        <v>0</v>
      </c>
      <c r="K40" s="358">
        <f>SUMIFS('Zdroje Změna'!K$26:K$39,'Zdroje Změna'!$B$26:$B$39,$B40)</f>
        <v>0</v>
      </c>
      <c r="L40" s="358">
        <f>SUMIFS('Zdroje Změna'!L$26:L$39,'Zdroje Změna'!$B$26:$B$39,$B40)</f>
        <v>0</v>
      </c>
      <c r="M40" s="358">
        <f>SUMIFS('Zdroje Změna'!M$26:M$39,'Zdroje Změna'!$B$26:$B$39,$B40)</f>
        <v>0</v>
      </c>
      <c r="N40" s="358">
        <f>SUMIFS('Zdroje Změna'!N$26:N$39,'Zdroje Změna'!$B$26:$B$39,$B40)</f>
        <v>0</v>
      </c>
    </row>
    <row r="41" spans="1:14" ht="21.6" x14ac:dyDescent="0.3">
      <c r="A41" s="359" t="s">
        <v>106</v>
      </c>
      <c r="B41" s="327" t="s">
        <v>53</v>
      </c>
      <c r="C41" s="327" t="s">
        <v>225</v>
      </c>
      <c r="D41" s="327" t="s">
        <v>98</v>
      </c>
      <c r="E41" s="256" t="s">
        <v>116</v>
      </c>
      <c r="F41" s="316">
        <f>SUM(G41:N41)</f>
        <v>0</v>
      </c>
      <c r="G41" s="358">
        <f>SUMIFS('Zdroje Změna'!G$26:G$39,'Zdroje Změna'!$B$26:$B$39,$B41)</f>
        <v>0</v>
      </c>
      <c r="H41" s="358">
        <f>SUMIFS('Zdroje Změna'!H$26:H$39,'Zdroje Změna'!$B$26:$B$39,$B41)</f>
        <v>0</v>
      </c>
      <c r="I41" s="358">
        <f>SUMIFS('Zdroje Změna'!I$26:I$39,'Zdroje Změna'!$B$26:$B$39,$B41)</f>
        <v>0</v>
      </c>
      <c r="J41" s="358">
        <f>SUMIFS('Zdroje Změna'!J$26:J$39,'Zdroje Změna'!$B$26:$B$39,$B41)</f>
        <v>0</v>
      </c>
      <c r="K41" s="358">
        <f>SUMIFS('Zdroje Změna'!K$26:K$39,'Zdroje Změna'!$B$26:$B$39,$B41)</f>
        <v>0</v>
      </c>
      <c r="L41" s="358">
        <f>SUMIFS('Zdroje Změna'!L$26:L$39,'Zdroje Změna'!$B$26:$B$39,$B41)</f>
        <v>0</v>
      </c>
      <c r="M41" s="358">
        <f>SUMIFS('Zdroje Změna'!M$26:M$39,'Zdroje Změna'!$B$26:$B$39,$B41)</f>
        <v>0</v>
      </c>
      <c r="N41" s="358">
        <f>SUMIFS('Zdroje Změna'!N$26:N$39,'Zdroje Změna'!$B$26:$B$39,$B41)</f>
        <v>0</v>
      </c>
    </row>
    <row r="42" spans="1:14" ht="21.6" x14ac:dyDescent="0.3">
      <c r="A42" s="359" t="s">
        <v>106</v>
      </c>
      <c r="B42" s="327" t="s">
        <v>62</v>
      </c>
      <c r="C42" s="327" t="s">
        <v>225</v>
      </c>
      <c r="D42" s="327" t="s">
        <v>98</v>
      </c>
      <c r="E42" s="256" t="s">
        <v>120</v>
      </c>
      <c r="F42" s="316">
        <f t="shared" ref="F42:F48" si="11">SUM(G42:N42)</f>
        <v>0</v>
      </c>
      <c r="G42" s="358">
        <f>SUMIFS('Zdroje Změna'!G$26:G$39,'Zdroje Změna'!$B$26:$B$39,$B42)</f>
        <v>0</v>
      </c>
      <c r="H42" s="358">
        <f>SUMIFS('Zdroje Změna'!H$26:H$39,'Zdroje Změna'!$B$26:$B$39,$B42)</f>
        <v>0</v>
      </c>
      <c r="I42" s="358">
        <f>SUMIFS('Zdroje Změna'!I$26:I$39,'Zdroje Změna'!$B$26:$B$39,$B42)</f>
        <v>0</v>
      </c>
      <c r="J42" s="358">
        <f>SUMIFS('Zdroje Změna'!J$26:J$39,'Zdroje Změna'!$B$26:$B$39,$B42)</f>
        <v>0</v>
      </c>
      <c r="K42" s="358">
        <f>SUMIFS('Zdroje Změna'!K$26:K$39,'Zdroje Změna'!$B$26:$B$39,$B42)</f>
        <v>0</v>
      </c>
      <c r="L42" s="358">
        <f>SUMIFS('Zdroje Změna'!L$26:L$39,'Zdroje Změna'!$B$26:$B$39,$B42)</f>
        <v>0</v>
      </c>
      <c r="M42" s="358">
        <f>SUMIFS('Zdroje Změna'!M$26:M$39,'Zdroje Změna'!$B$26:$B$39,$B42)</f>
        <v>0</v>
      </c>
      <c r="N42" s="358">
        <f>SUMIFS('Zdroje Změna'!N$26:N$39,'Zdroje Změna'!$B$26:$B$39,$B42)</f>
        <v>0</v>
      </c>
    </row>
    <row r="43" spans="1:14" ht="21.6" x14ac:dyDescent="0.3">
      <c r="A43" s="359" t="s">
        <v>106</v>
      </c>
      <c r="B43" s="327" t="s">
        <v>54</v>
      </c>
      <c r="C43" s="327" t="s">
        <v>225</v>
      </c>
      <c r="D43" s="327" t="s">
        <v>98</v>
      </c>
      <c r="E43" s="256" t="s">
        <v>115</v>
      </c>
      <c r="F43" s="316">
        <f t="shared" si="11"/>
        <v>0</v>
      </c>
      <c r="G43" s="358">
        <f>SUMIFS('Zdroje Změna'!G$26:G$39,'Zdroje Změna'!$B$26:$B$39,$B43)</f>
        <v>0</v>
      </c>
      <c r="H43" s="358">
        <f>SUMIFS('Zdroje Změna'!H$26:H$39,'Zdroje Změna'!$B$26:$B$39,$B43)</f>
        <v>0</v>
      </c>
      <c r="I43" s="358">
        <f>SUMIFS('Zdroje Změna'!I$26:I$39,'Zdroje Změna'!$B$26:$B$39,$B43)</f>
        <v>0</v>
      </c>
      <c r="J43" s="358">
        <f>SUMIFS('Zdroje Změna'!J$26:J$39,'Zdroje Změna'!$B$26:$B$39,$B43)</f>
        <v>0</v>
      </c>
      <c r="K43" s="358">
        <f>SUMIFS('Zdroje Změna'!K$26:K$39,'Zdroje Změna'!$B$26:$B$39,$B43)</f>
        <v>0</v>
      </c>
      <c r="L43" s="358">
        <f>SUMIFS('Zdroje Změna'!L$26:L$39,'Zdroje Změna'!$B$26:$B$39,$B43)</f>
        <v>0</v>
      </c>
      <c r="M43" s="358">
        <f>SUMIFS('Zdroje Změna'!M$26:M$39,'Zdroje Změna'!$B$26:$B$39,$B43)</f>
        <v>0</v>
      </c>
      <c r="N43" s="358">
        <f>SUMIFS('Zdroje Změna'!N$26:N$39,'Zdroje Změna'!$B$26:$B$39,$B43)</f>
        <v>0</v>
      </c>
    </row>
    <row r="44" spans="1:14" ht="21.6" x14ac:dyDescent="0.3">
      <c r="A44" s="359" t="s">
        <v>106</v>
      </c>
      <c r="B44" s="327" t="s">
        <v>67</v>
      </c>
      <c r="C44" s="327" t="s">
        <v>225</v>
      </c>
      <c r="D44" s="327" t="s">
        <v>98</v>
      </c>
      <c r="E44" s="256" t="s">
        <v>119</v>
      </c>
      <c r="F44" s="316">
        <f t="shared" si="11"/>
        <v>0</v>
      </c>
      <c r="G44" s="358">
        <f>SUMIFS('Zdroje Změna'!G$26:G$39,'Zdroje Změna'!$B$26:$B$39,$B44)</f>
        <v>0</v>
      </c>
      <c r="H44" s="358">
        <f>SUMIFS('Zdroje Změna'!H$26:H$39,'Zdroje Změna'!$B$26:$B$39,$B44)</f>
        <v>0</v>
      </c>
      <c r="I44" s="358">
        <f>SUMIFS('Zdroje Změna'!I$26:I$39,'Zdroje Změna'!$B$26:$B$39,$B44)</f>
        <v>0</v>
      </c>
      <c r="J44" s="358">
        <f>SUMIFS('Zdroje Změna'!J$26:J$39,'Zdroje Změna'!$B$26:$B$39,$B44)</f>
        <v>0</v>
      </c>
      <c r="K44" s="358">
        <f>SUMIFS('Zdroje Změna'!K$26:K$39,'Zdroje Změna'!$B$26:$B$39,$B44)</f>
        <v>0</v>
      </c>
      <c r="L44" s="358">
        <f>SUMIFS('Zdroje Změna'!L$26:L$39,'Zdroje Změna'!$B$26:$B$39,$B44)</f>
        <v>0</v>
      </c>
      <c r="M44" s="358">
        <f>SUMIFS('Zdroje Změna'!M$26:M$39,'Zdroje Změna'!$B$26:$B$39,$B44)</f>
        <v>0</v>
      </c>
      <c r="N44" s="358">
        <f>SUMIFS('Zdroje Změna'!N$26:N$39,'Zdroje Změna'!$B$26:$B$39,$B44)</f>
        <v>0</v>
      </c>
    </row>
    <row r="45" spans="1:14" ht="21.6" x14ac:dyDescent="0.3">
      <c r="A45" s="359" t="s">
        <v>105</v>
      </c>
      <c r="B45" s="327" t="s">
        <v>49</v>
      </c>
      <c r="C45" s="327" t="s">
        <v>85</v>
      </c>
      <c r="D45" s="327" t="s">
        <v>98</v>
      </c>
      <c r="E45" s="256" t="s">
        <v>116</v>
      </c>
      <c r="F45" s="316">
        <f t="shared" si="11"/>
        <v>0</v>
      </c>
      <c r="G45" s="358">
        <f>SUMIFS('Zdroje Změna'!G$26:G$39,'Zdroje Změna'!$B$26:$B$39,$B45)</f>
        <v>0</v>
      </c>
      <c r="H45" s="358">
        <f>SUMIFS('Zdroje Změna'!H$26:H$39,'Zdroje Změna'!$B$26:$B$39,$B45)</f>
        <v>0</v>
      </c>
      <c r="I45" s="358">
        <f>SUMIFS('Zdroje Změna'!I$26:I$39,'Zdroje Změna'!$B$26:$B$39,$B45)</f>
        <v>0</v>
      </c>
      <c r="J45" s="358">
        <f>SUMIFS('Zdroje Změna'!J$26:J$39,'Zdroje Změna'!$B$26:$B$39,$B45)</f>
        <v>0</v>
      </c>
      <c r="K45" s="358">
        <f>SUMIFS('Zdroje Změna'!K$26:K$39,'Zdroje Změna'!$B$26:$B$39,$B45)</f>
        <v>0</v>
      </c>
      <c r="L45" s="358">
        <f>SUMIFS('Zdroje Změna'!L$26:L$39,'Zdroje Změna'!$B$26:$B$39,$B45)</f>
        <v>0</v>
      </c>
      <c r="M45" s="358">
        <f>SUMIFS('Zdroje Změna'!M$26:M$39,'Zdroje Změna'!$B$26:$B$39,$B45)</f>
        <v>0</v>
      </c>
      <c r="N45" s="358">
        <f>SUMIFS('Zdroje Změna'!N$26:N$39,'Zdroje Změna'!$B$26:$B$39,$B45)</f>
        <v>0</v>
      </c>
    </row>
    <row r="46" spans="1:14" ht="21.6" x14ac:dyDescent="0.3">
      <c r="A46" s="359" t="s">
        <v>105</v>
      </c>
      <c r="B46" s="327" t="s">
        <v>58</v>
      </c>
      <c r="C46" s="327" t="s">
        <v>85</v>
      </c>
      <c r="D46" s="327" t="s">
        <v>98</v>
      </c>
      <c r="E46" s="256" t="s">
        <v>120</v>
      </c>
      <c r="F46" s="316">
        <f t="shared" si="11"/>
        <v>0</v>
      </c>
      <c r="G46" s="358">
        <f>SUMIFS('Zdroje Změna'!G$26:G$39,'Zdroje Změna'!$B$26:$B$39,$B46)</f>
        <v>0</v>
      </c>
      <c r="H46" s="358">
        <f>SUMIFS('Zdroje Změna'!H$26:H$39,'Zdroje Změna'!$B$26:$B$39,$B46)</f>
        <v>0</v>
      </c>
      <c r="I46" s="358">
        <f>SUMIFS('Zdroje Změna'!I$26:I$39,'Zdroje Změna'!$B$26:$B$39,$B46)</f>
        <v>0</v>
      </c>
      <c r="J46" s="358">
        <f>SUMIFS('Zdroje Změna'!J$26:J$39,'Zdroje Změna'!$B$26:$B$39,$B46)</f>
        <v>0</v>
      </c>
      <c r="K46" s="358">
        <f>SUMIFS('Zdroje Změna'!K$26:K$39,'Zdroje Změna'!$B$26:$B$39,$B46)</f>
        <v>0</v>
      </c>
      <c r="L46" s="358">
        <f>SUMIFS('Zdroje Změna'!L$26:L$39,'Zdroje Změna'!$B$26:$B$39,$B46)</f>
        <v>0</v>
      </c>
      <c r="M46" s="358">
        <f>SUMIFS('Zdroje Změna'!M$26:M$39,'Zdroje Změna'!$B$26:$B$39,$B46)</f>
        <v>0</v>
      </c>
      <c r="N46" s="358">
        <f>SUMIFS('Zdroje Změna'!N$26:N$39,'Zdroje Změna'!$B$26:$B$39,$B46)</f>
        <v>0</v>
      </c>
    </row>
    <row r="47" spans="1:14" ht="21.6" x14ac:dyDescent="0.3">
      <c r="A47" s="359" t="s">
        <v>105</v>
      </c>
      <c r="B47" s="327" t="s">
        <v>50</v>
      </c>
      <c r="C47" s="327" t="s">
        <v>85</v>
      </c>
      <c r="D47" s="327" t="s">
        <v>98</v>
      </c>
      <c r="E47" s="256" t="s">
        <v>115</v>
      </c>
      <c r="F47" s="316">
        <f t="shared" si="11"/>
        <v>0</v>
      </c>
      <c r="G47" s="358">
        <f>SUMIFS('Zdroje Změna'!G$26:G$39,'Zdroje Změna'!$B$26:$B$39,$B47)</f>
        <v>0</v>
      </c>
      <c r="H47" s="358">
        <f>SUMIFS('Zdroje Změna'!H$26:H$39,'Zdroje Změna'!$B$26:$B$39,$B47)</f>
        <v>0</v>
      </c>
      <c r="I47" s="358">
        <f>SUMIFS('Zdroje Změna'!I$26:I$39,'Zdroje Změna'!$B$26:$B$39,$B47)</f>
        <v>0</v>
      </c>
      <c r="J47" s="358">
        <f>SUMIFS('Zdroje Změna'!J$26:J$39,'Zdroje Změna'!$B$26:$B$39,$B47)</f>
        <v>0</v>
      </c>
      <c r="K47" s="358">
        <f>SUMIFS('Zdroje Změna'!K$26:K$39,'Zdroje Změna'!$B$26:$B$39,$B47)</f>
        <v>0</v>
      </c>
      <c r="L47" s="358">
        <f>SUMIFS('Zdroje Změna'!L$26:L$39,'Zdroje Změna'!$B$26:$B$39,$B47)</f>
        <v>0</v>
      </c>
      <c r="M47" s="358">
        <f>SUMIFS('Zdroje Změna'!M$26:M$39,'Zdroje Změna'!$B$26:$B$39,$B47)</f>
        <v>0</v>
      </c>
      <c r="N47" s="358">
        <f>SUMIFS('Zdroje Změna'!N$26:N$39,'Zdroje Změna'!$B$26:$B$39,$B47)</f>
        <v>0</v>
      </c>
    </row>
    <row r="48" spans="1:14" ht="21.6" x14ac:dyDescent="0.3">
      <c r="A48" s="359" t="s">
        <v>105</v>
      </c>
      <c r="B48" s="327" t="s">
        <v>60</v>
      </c>
      <c r="C48" s="327" t="s">
        <v>85</v>
      </c>
      <c r="D48" s="327" t="s">
        <v>98</v>
      </c>
      <c r="E48" s="256" t="s">
        <v>119</v>
      </c>
      <c r="F48" s="316">
        <f t="shared" si="11"/>
        <v>0</v>
      </c>
      <c r="G48" s="358">
        <f>SUMIFS('Zdroje Změna'!G$26:G$39,'Zdroje Změna'!$B$26:$B$39,$B48)</f>
        <v>0</v>
      </c>
      <c r="H48" s="358">
        <f>SUMIFS('Zdroje Změna'!H$26:H$39,'Zdroje Změna'!$B$26:$B$39,$B48)</f>
        <v>0</v>
      </c>
      <c r="I48" s="358">
        <f>SUMIFS('Zdroje Změna'!I$26:I$39,'Zdroje Změna'!$B$26:$B$39,$B48)</f>
        <v>0</v>
      </c>
      <c r="J48" s="358">
        <f>SUMIFS('Zdroje Změna'!J$26:J$39,'Zdroje Změna'!$B$26:$B$39,$B48)</f>
        <v>0</v>
      </c>
      <c r="K48" s="358">
        <f>SUMIFS('Zdroje Změna'!K$26:K$39,'Zdroje Změna'!$B$26:$B$39,$B48)</f>
        <v>0</v>
      </c>
      <c r="L48" s="358">
        <f>SUMIFS('Zdroje Změna'!L$26:L$39,'Zdroje Změna'!$B$26:$B$39,$B48)</f>
        <v>0</v>
      </c>
      <c r="M48" s="358">
        <f>SUMIFS('Zdroje Změna'!M$26:M$39,'Zdroje Změna'!$B$26:$B$39,$B48)</f>
        <v>0</v>
      </c>
      <c r="N48" s="358">
        <f>SUMIFS('Zdroje Změna'!N$26:N$39,'Zdroje Změna'!$B$26:$B$39,$B48)</f>
        <v>0</v>
      </c>
    </row>
  </sheetData>
  <sheetProtection password="E21E" sheet="1" objects="1" scenarios="1" autoFilter="0"/>
  <autoFilter ref="A2:Q2"/>
  <conditionalFormatting sqref="G3:N16">
    <cfRule type="cellIs" dxfId="19" priority="10" operator="notEqual">
      <formula>0</formula>
    </cfRule>
  </conditionalFormatting>
  <conditionalFormatting sqref="F3:N16">
    <cfRule type="cellIs" dxfId="18" priority="9" operator="notEqual">
      <formula>0</formula>
    </cfRule>
  </conditionalFormatting>
  <dataValidations count="6">
    <dataValidation type="list" allowBlank="1" showInputMessage="1" showErrorMessage="1" sqref="B33:E33">
      <formula1>NR</formula1>
    </dataValidation>
    <dataValidation type="list" allowBlank="1" showInputMessage="1" showErrorMessage="1" sqref="D3:D16 D19:D32 D35:D48">
      <formula1>Odvětvové_třídění</formula1>
    </dataValidation>
    <dataValidation type="list" allowBlank="1" showInputMessage="1" showErrorMessage="1" sqref="C3:C16 C19:C32 C35:C48">
      <formula1>Druhové_třídění</formula1>
    </dataValidation>
    <dataValidation type="list" allowBlank="1" showInputMessage="1" showErrorMessage="1" sqref="B35:B48 B19:B32 B3:B16">
      <formula1>ZR</formula1>
    </dataValidation>
    <dataValidation type="list" allowBlank="1" showInputMessage="1" showErrorMessage="1" sqref="A35:A48 A19:A32 A3:A16">
      <formula1>Zdroje_I_N</formula1>
    </dataValidation>
    <dataValidation type="list" allowBlank="1" showInputMessage="1" showErrorMessage="1" sqref="E3:E16 E19:E32 E35:E48">
      <formula1>IISSP_zdroj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115"/>
  <sheetViews>
    <sheetView zoomScale="70" zoomScaleNormal="70" workbookViewId="0">
      <pane xSplit="8" ySplit="15" topLeftCell="M53" activePane="bottomRight" state="frozen"/>
      <selection pane="topRight" activeCell="H1" sqref="H1"/>
      <selection pane="bottomLeft" activeCell="A16" sqref="A16"/>
      <selection pane="bottomRight" activeCell="P16" sqref="P16:W93"/>
    </sheetView>
  </sheetViews>
  <sheetFormatPr defaultColWidth="8.88671875" defaultRowHeight="14.4" x14ac:dyDescent="0.3"/>
  <cols>
    <col min="1" max="1" width="5.6640625" style="154" customWidth="1"/>
    <col min="2" max="2" width="5.6640625" style="89" customWidth="1"/>
    <col min="3" max="3" width="11.44140625" style="89" customWidth="1"/>
    <col min="4" max="4" width="15.44140625" style="154" customWidth="1"/>
    <col min="5" max="5" width="20" style="154" customWidth="1"/>
    <col min="6" max="6" width="13.77734375" style="238" customWidth="1"/>
    <col min="7" max="7" width="19.33203125" style="89" customWidth="1"/>
    <col min="8" max="8" width="19.6640625" style="154" customWidth="1"/>
    <col min="9" max="10" width="9.33203125" style="154" customWidth="1"/>
    <col min="11" max="15" width="16.33203125" style="91" customWidth="1"/>
    <col min="16" max="23" width="15.33203125" style="154" customWidth="1"/>
    <col min="24" max="16384" width="8.88671875" style="154"/>
  </cols>
  <sheetData>
    <row r="1" spans="1:23" ht="27.6" customHeight="1" x14ac:dyDescent="0.3">
      <c r="A1" s="132" t="s">
        <v>213</v>
      </c>
      <c r="B1" s="133"/>
      <c r="C1" s="134"/>
      <c r="D1" s="96"/>
      <c r="E1" s="96"/>
      <c r="F1" s="96"/>
      <c r="G1" s="134"/>
      <c r="H1" s="96"/>
      <c r="I1" s="96"/>
      <c r="J1" s="96"/>
      <c r="K1" s="135"/>
      <c r="L1" s="135"/>
      <c r="M1" s="135"/>
      <c r="N1" s="135"/>
      <c r="O1" s="140" t="s">
        <v>191</v>
      </c>
      <c r="P1" s="94">
        <v>2016</v>
      </c>
      <c r="Q1" s="94">
        <v>2017</v>
      </c>
      <c r="R1" s="94">
        <v>2018</v>
      </c>
      <c r="S1" s="94">
        <v>2019</v>
      </c>
      <c r="T1" s="94">
        <v>2020</v>
      </c>
      <c r="U1" s="94">
        <v>2021</v>
      </c>
      <c r="V1" s="94">
        <v>2022</v>
      </c>
      <c r="W1" s="94">
        <v>2023</v>
      </c>
    </row>
    <row r="2" spans="1:23" ht="18" x14ac:dyDescent="0.3">
      <c r="A2" s="96" t="s">
        <v>95</v>
      </c>
      <c r="B2" s="134"/>
      <c r="C2" s="134"/>
      <c r="D2" s="136">
        <f>'Rekapitulace 1'!B1</f>
        <v>0</v>
      </c>
      <c r="E2" s="136"/>
      <c r="F2" s="136"/>
      <c r="G2" s="137"/>
      <c r="H2" s="96"/>
      <c r="I2" s="96"/>
      <c r="J2" s="96"/>
      <c r="K2" s="351" t="s">
        <v>552</v>
      </c>
      <c r="L2" s="138"/>
      <c r="M2" s="138"/>
      <c r="N2" s="138">
        <f>'Rekapitulace 1'!D10</f>
        <v>0</v>
      </c>
      <c r="O2" s="141" t="str">
        <f>IF(N2=O10,"OK","opravte bilanci")</f>
        <v>OK</v>
      </c>
      <c r="P2" s="142">
        <f>'Potřeby RoPD'!D12</f>
        <v>0</v>
      </c>
      <c r="Q2" s="142">
        <f>'Potřeby RoPD'!E12</f>
        <v>0</v>
      </c>
      <c r="R2" s="142">
        <f>'Potřeby RoPD'!F12</f>
        <v>0</v>
      </c>
      <c r="S2" s="142">
        <f>'Potřeby RoPD'!G12</f>
        <v>0</v>
      </c>
      <c r="T2" s="142">
        <f>'Potřeby RoPD'!H12</f>
        <v>0</v>
      </c>
      <c r="U2" s="142">
        <f>'Potřeby RoPD'!I12</f>
        <v>0</v>
      </c>
      <c r="V2" s="142">
        <f>'Potřeby RoPD'!J12</f>
        <v>0</v>
      </c>
      <c r="W2" s="142">
        <f>'Potřeby RoPD'!K12</f>
        <v>0</v>
      </c>
    </row>
    <row r="3" spans="1:23" ht="18" customHeight="1" x14ac:dyDescent="0.3">
      <c r="A3" s="96" t="s">
        <v>0</v>
      </c>
      <c r="B3" s="134"/>
      <c r="C3" s="134"/>
      <c r="D3" s="444">
        <f>'Rekapitulace 1'!B2</f>
        <v>0</v>
      </c>
      <c r="E3" s="444"/>
      <c r="F3" s="444"/>
      <c r="G3" s="444"/>
      <c r="H3" s="444"/>
      <c r="I3" s="210"/>
      <c r="J3" s="210"/>
      <c r="K3" s="139">
        <f>K10+M10</f>
        <v>0</v>
      </c>
      <c r="L3" s="350"/>
      <c r="M3" s="352" t="str">
        <f>IF(K3&gt;'Zdroje RoPD'!F20,"Žádáte více než je v RoPD","OK")</f>
        <v>OK</v>
      </c>
      <c r="N3" s="350"/>
      <c r="O3" s="139"/>
      <c r="P3" s="96"/>
      <c r="Q3" s="96"/>
      <c r="R3" s="142"/>
      <c r="S3" s="142"/>
      <c r="T3" s="96"/>
      <c r="U3" s="96"/>
      <c r="V3" s="96"/>
      <c r="W3" s="96"/>
    </row>
    <row r="4" spans="1:23" ht="29.4" customHeight="1" x14ac:dyDescent="0.3">
      <c r="A4" s="445" t="s">
        <v>290</v>
      </c>
      <c r="B4" s="445"/>
      <c r="C4" s="445"/>
      <c r="D4" s="161"/>
      <c r="E4" s="165"/>
      <c r="F4" s="165"/>
      <c r="G4" s="143"/>
      <c r="H4" s="96"/>
      <c r="I4" s="96"/>
      <c r="J4" s="96"/>
      <c r="K4" s="135"/>
      <c r="L4" s="135"/>
      <c r="M4" s="135"/>
      <c r="N4" s="135"/>
      <c r="O4" s="135"/>
      <c r="P4" s="96"/>
      <c r="Q4" s="96"/>
      <c r="R4" s="96"/>
      <c r="S4" s="96"/>
      <c r="T4" s="96"/>
      <c r="U4" s="96"/>
      <c r="V4" s="96"/>
      <c r="W4" s="96"/>
    </row>
    <row r="5" spans="1:23" ht="41.4" x14ac:dyDescent="0.3">
      <c r="A5" s="96"/>
      <c r="B5" s="134"/>
      <c r="C5" s="134"/>
      <c r="D5" s="96"/>
      <c r="E5" s="96"/>
      <c r="F5" s="96"/>
      <c r="G5" s="134"/>
      <c r="H5" s="96"/>
      <c r="I5" s="96"/>
      <c r="J5" s="96"/>
      <c r="K5" s="166" t="s">
        <v>372</v>
      </c>
      <c r="L5" s="214" t="s">
        <v>371</v>
      </c>
      <c r="M5" s="94" t="s">
        <v>217</v>
      </c>
      <c r="N5" s="94" t="s">
        <v>218</v>
      </c>
      <c r="O5" s="94" t="s">
        <v>109</v>
      </c>
      <c r="P5" s="94">
        <v>2016</v>
      </c>
      <c r="Q5" s="94">
        <v>2017</v>
      </c>
      <c r="R5" s="94">
        <v>2018</v>
      </c>
      <c r="S5" s="94">
        <v>2019</v>
      </c>
      <c r="T5" s="94">
        <v>2020</v>
      </c>
      <c r="U5" s="94">
        <v>2021</v>
      </c>
      <c r="V5" s="94">
        <v>2022</v>
      </c>
      <c r="W5" s="94">
        <v>2023</v>
      </c>
    </row>
    <row r="6" spans="1:23" x14ac:dyDescent="0.3">
      <c r="A6" s="96"/>
      <c r="B6" s="134"/>
      <c r="C6" s="134"/>
      <c r="D6" s="96"/>
      <c r="E6" s="96"/>
      <c r="F6" s="96"/>
      <c r="G6" s="134"/>
      <c r="H6" s="438" t="s">
        <v>107</v>
      </c>
      <c r="I6" s="439"/>
      <c r="J6" s="440"/>
      <c r="K6" s="146">
        <f>SUMIF($A$16:$A$115,"I",K$16:K$115)</f>
        <v>0</v>
      </c>
      <c r="L6" s="220">
        <f>SUMIF($A$16:$A$115,"I",L$16:L$115)</f>
        <v>0</v>
      </c>
      <c r="M6" s="146">
        <f t="shared" ref="M6:N6" si="0">SUMIF($A$16:$A$115,"I",M$16:M$115)</f>
        <v>0</v>
      </c>
      <c r="N6" s="146">
        <f t="shared" si="0"/>
        <v>0</v>
      </c>
      <c r="O6" s="145">
        <f>SUM(P6:W6)</f>
        <v>0</v>
      </c>
      <c r="P6" s="146">
        <f>SUMIF($A$16:$A$115,"I",P$16:P$115)</f>
        <v>0</v>
      </c>
      <c r="Q6" s="146">
        <f t="shared" ref="Q6:W6" si="1">SUMIF($A$16:$A$115,"I",Q$16:Q$115)</f>
        <v>0</v>
      </c>
      <c r="R6" s="146">
        <f t="shared" si="1"/>
        <v>0</v>
      </c>
      <c r="S6" s="146">
        <f t="shared" si="1"/>
        <v>0</v>
      </c>
      <c r="T6" s="146">
        <f t="shared" si="1"/>
        <v>0</v>
      </c>
      <c r="U6" s="146">
        <f t="shared" si="1"/>
        <v>0</v>
      </c>
      <c r="V6" s="146">
        <f t="shared" si="1"/>
        <v>0</v>
      </c>
      <c r="W6" s="146">
        <f t="shared" si="1"/>
        <v>0</v>
      </c>
    </row>
    <row r="7" spans="1:23" x14ac:dyDescent="0.3">
      <c r="A7" s="165" t="s">
        <v>251</v>
      </c>
      <c r="B7" s="134"/>
      <c r="C7" s="134"/>
      <c r="D7" s="96"/>
      <c r="E7" s="96"/>
      <c r="F7" s="96"/>
      <c r="G7" s="134"/>
      <c r="H7" s="438" t="s">
        <v>108</v>
      </c>
      <c r="I7" s="439"/>
      <c r="J7" s="440"/>
      <c r="K7" s="146">
        <f>SUMIF($A$16:$A$115,"N",K$16:K$115)</f>
        <v>0</v>
      </c>
      <c r="L7" s="220">
        <f>SUMIF($A$16:$A$115,"N",L$16:L$115)</f>
        <v>0</v>
      </c>
      <c r="M7" s="146">
        <f t="shared" ref="M7:N7" si="2">SUMIF($A$16:$A$115,"N",M$16:M$115)</f>
        <v>0</v>
      </c>
      <c r="N7" s="146">
        <f t="shared" si="2"/>
        <v>0</v>
      </c>
      <c r="O7" s="145">
        <f>SUM(P7:W7)</f>
        <v>0</v>
      </c>
      <c r="P7" s="146">
        <f>SUMIF($A$16:$A$115,"N",P$16:P$115)</f>
        <v>0</v>
      </c>
      <c r="Q7" s="146">
        <f t="shared" ref="Q7:W7" si="3">SUMIF($A$16:$A$115,"N",Q$16:Q$115)</f>
        <v>0</v>
      </c>
      <c r="R7" s="146">
        <f t="shared" si="3"/>
        <v>0</v>
      </c>
      <c r="S7" s="146">
        <f t="shared" si="3"/>
        <v>0</v>
      </c>
      <c r="T7" s="146">
        <f t="shared" si="3"/>
        <v>0</v>
      </c>
      <c r="U7" s="146">
        <f t="shared" si="3"/>
        <v>0</v>
      </c>
      <c r="V7" s="146">
        <f t="shared" si="3"/>
        <v>0</v>
      </c>
      <c r="W7" s="146">
        <f t="shared" si="3"/>
        <v>0</v>
      </c>
    </row>
    <row r="8" spans="1:23" x14ac:dyDescent="0.3">
      <c r="A8" s="165" t="s">
        <v>291</v>
      </c>
      <c r="B8" s="134"/>
      <c r="C8" s="134"/>
      <c r="D8" s="96"/>
      <c r="E8" s="96"/>
      <c r="F8" s="96"/>
      <c r="G8" s="134"/>
      <c r="H8" s="438" t="s">
        <v>205</v>
      </c>
      <c r="I8" s="439"/>
      <c r="J8" s="440"/>
      <c r="K8" s="146">
        <f>SUMIF($A$16:$A$115,"VZ-I",K$16:K$115)</f>
        <v>0</v>
      </c>
      <c r="L8" s="220">
        <f>SUMIF($A$16:$A$115,"VZ-I",L$16:L$115)</f>
        <v>0</v>
      </c>
      <c r="M8" s="146">
        <f t="shared" ref="M8:N8" si="4">SUMIF($A$16:$A$115,"VZ-I",M$16:M$115)</f>
        <v>0</v>
      </c>
      <c r="N8" s="146">
        <f t="shared" si="4"/>
        <v>0</v>
      </c>
      <c r="O8" s="145">
        <f t="shared" ref="O8:O9" si="5">SUM(P8:W8)</f>
        <v>0</v>
      </c>
      <c r="P8" s="146">
        <f>SUMIF($A$16:$A$65,"VZ-I",P$16:P$65)</f>
        <v>0</v>
      </c>
      <c r="Q8" s="146">
        <f>SUMIF($A$16:$A$115,"VZ-I",Q$16:Q$115)</f>
        <v>0</v>
      </c>
      <c r="R8" s="220">
        <f t="shared" ref="R8:W8" si="6">SUMIF($A$16:$A$115,"VZ-I",R$16:R$115)</f>
        <v>0</v>
      </c>
      <c r="S8" s="220">
        <f t="shared" si="6"/>
        <v>0</v>
      </c>
      <c r="T8" s="220">
        <f t="shared" si="6"/>
        <v>0</v>
      </c>
      <c r="U8" s="220">
        <f t="shared" si="6"/>
        <v>0</v>
      </c>
      <c r="V8" s="220">
        <f t="shared" si="6"/>
        <v>0</v>
      </c>
      <c r="W8" s="220">
        <f t="shared" si="6"/>
        <v>0</v>
      </c>
    </row>
    <row r="9" spans="1:23" x14ac:dyDescent="0.3">
      <c r="A9" s="165" t="s">
        <v>293</v>
      </c>
      <c r="B9" s="134"/>
      <c r="C9" s="134"/>
      <c r="D9" s="96"/>
      <c r="E9" s="96"/>
      <c r="F9" s="96"/>
      <c r="G9" s="134"/>
      <c r="H9" s="438" t="s">
        <v>206</v>
      </c>
      <c r="I9" s="439"/>
      <c r="J9" s="440"/>
      <c r="K9" s="146">
        <f>SUMIF($A$16:$A$115,"VZ-N",K$16:K$115)</f>
        <v>0</v>
      </c>
      <c r="L9" s="220">
        <f>SUMIF($A$16:$A$115,"VZ-N",L$16:L$115)</f>
        <v>0</v>
      </c>
      <c r="M9" s="146">
        <f t="shared" ref="M9:N9" si="7">SUMIF($A$16:$A$115,"VZ-N",M$16:M$115)</f>
        <v>0</v>
      </c>
      <c r="N9" s="146">
        <f t="shared" si="7"/>
        <v>0</v>
      </c>
      <c r="O9" s="145">
        <f t="shared" si="5"/>
        <v>0</v>
      </c>
      <c r="P9" s="146">
        <f>SUMIF($A$65:$A$115,"VZ-N",P$16:P$115)</f>
        <v>0</v>
      </c>
      <c r="Q9" s="146">
        <f>SUMIF($A$16:$A$115,"VZ-N",Q$16:Q$115)</f>
        <v>0</v>
      </c>
      <c r="R9" s="220">
        <f t="shared" ref="R9:W9" si="8">SUMIF($A$16:$A$115,"VZ-N",R$16:R$115)</f>
        <v>0</v>
      </c>
      <c r="S9" s="220">
        <f t="shared" si="8"/>
        <v>0</v>
      </c>
      <c r="T9" s="220">
        <f t="shared" si="8"/>
        <v>0</v>
      </c>
      <c r="U9" s="220">
        <f t="shared" si="8"/>
        <v>0</v>
      </c>
      <c r="V9" s="220">
        <f t="shared" si="8"/>
        <v>0</v>
      </c>
      <c r="W9" s="220">
        <f t="shared" si="8"/>
        <v>0</v>
      </c>
    </row>
    <row r="10" spans="1:23" x14ac:dyDescent="0.3">
      <c r="A10" s="165" t="s">
        <v>292</v>
      </c>
      <c r="B10" s="134"/>
      <c r="C10" s="134"/>
      <c r="D10" s="135"/>
      <c r="E10" s="135"/>
      <c r="F10" s="135"/>
      <c r="G10" s="143"/>
      <c r="H10" s="441" t="s">
        <v>109</v>
      </c>
      <c r="I10" s="442"/>
      <c r="J10" s="443"/>
      <c r="K10" s="145">
        <f>SUM(K6:K9)</f>
        <v>0</v>
      </c>
      <c r="L10" s="145">
        <f>SUM(L6:L9)</f>
        <v>0</v>
      </c>
      <c r="M10" s="145">
        <f t="shared" ref="M10:W10" si="9">SUM(M6:M9)</f>
        <v>0</v>
      </c>
      <c r="N10" s="145">
        <f t="shared" si="9"/>
        <v>0</v>
      </c>
      <c r="O10" s="145">
        <f t="shared" si="9"/>
        <v>0</v>
      </c>
      <c r="P10" s="145">
        <f t="shared" si="9"/>
        <v>0</v>
      </c>
      <c r="Q10" s="145">
        <f t="shared" si="9"/>
        <v>0</v>
      </c>
      <c r="R10" s="145">
        <f t="shared" si="9"/>
        <v>0</v>
      </c>
      <c r="S10" s="145">
        <f t="shared" si="9"/>
        <v>0</v>
      </c>
      <c r="T10" s="145">
        <f t="shared" si="9"/>
        <v>0</v>
      </c>
      <c r="U10" s="145">
        <f t="shared" si="9"/>
        <v>0</v>
      </c>
      <c r="V10" s="145">
        <f t="shared" si="9"/>
        <v>0</v>
      </c>
      <c r="W10" s="145">
        <f t="shared" si="9"/>
        <v>0</v>
      </c>
    </row>
    <row r="11" spans="1:23" x14ac:dyDescent="0.3">
      <c r="A11" s="165" t="s">
        <v>288</v>
      </c>
      <c r="B11" s="134"/>
      <c r="C11" s="134"/>
      <c r="D11" s="96"/>
      <c r="E11" s="96"/>
      <c r="F11" s="96"/>
      <c r="G11" s="134"/>
      <c r="H11" s="96"/>
      <c r="I11" s="96"/>
      <c r="J11" s="96"/>
      <c r="K11" s="135"/>
      <c r="L11" s="135"/>
      <c r="M11" s="135"/>
      <c r="N11" s="135"/>
      <c r="O11" s="135"/>
      <c r="P11" s="96"/>
      <c r="Q11" s="96"/>
      <c r="R11" s="96"/>
      <c r="S11" s="96"/>
      <c r="T11" s="96"/>
      <c r="U11" s="96"/>
      <c r="V11" s="96"/>
      <c r="W11" s="96"/>
    </row>
    <row r="12" spans="1:23" x14ac:dyDescent="0.3">
      <c r="A12" s="165" t="s">
        <v>289</v>
      </c>
      <c r="B12" s="134"/>
      <c r="C12" s="134"/>
      <c r="D12" s="135"/>
      <c r="E12" s="135"/>
      <c r="F12" s="135"/>
      <c r="G12" s="143"/>
      <c r="H12" s="441" t="s">
        <v>208</v>
      </c>
      <c r="I12" s="442"/>
      <c r="J12" s="443"/>
      <c r="K12" s="156">
        <f>SUBTOTAL(9,K16:K115)</f>
        <v>0</v>
      </c>
      <c r="L12" s="156">
        <f>SUBTOTAL(9,L16:L115)</f>
        <v>0</v>
      </c>
      <c r="M12" s="156">
        <f t="shared" ref="M12:W12" si="10">SUBTOTAL(9,M16:M115)</f>
        <v>0</v>
      </c>
      <c r="N12" s="156">
        <f t="shared" si="10"/>
        <v>0</v>
      </c>
      <c r="O12" s="156">
        <f t="shared" si="10"/>
        <v>0</v>
      </c>
      <c r="P12" s="156">
        <f t="shared" si="10"/>
        <v>0</v>
      </c>
      <c r="Q12" s="156">
        <f t="shared" si="10"/>
        <v>0</v>
      </c>
      <c r="R12" s="156">
        <f t="shared" si="10"/>
        <v>0</v>
      </c>
      <c r="S12" s="156">
        <f t="shared" si="10"/>
        <v>0</v>
      </c>
      <c r="T12" s="156">
        <f t="shared" si="10"/>
        <v>0</v>
      </c>
      <c r="U12" s="156">
        <f t="shared" si="10"/>
        <v>0</v>
      </c>
      <c r="V12" s="156">
        <f t="shared" si="10"/>
        <v>0</v>
      </c>
      <c r="W12" s="156">
        <f t="shared" si="10"/>
        <v>0</v>
      </c>
    </row>
    <row r="13" spans="1:23" x14ac:dyDescent="0.3">
      <c r="A13" s="96"/>
      <c r="B13" s="134"/>
      <c r="C13" s="134"/>
      <c r="D13" s="96"/>
      <c r="E13" s="96"/>
      <c r="F13" s="96"/>
      <c r="G13" s="134"/>
      <c r="H13" s="96"/>
      <c r="I13" s="96"/>
      <c r="J13" s="96"/>
      <c r="K13" s="135"/>
      <c r="L13" s="135"/>
      <c r="M13" s="135"/>
      <c r="N13" s="135"/>
      <c r="O13" s="135"/>
      <c r="P13" s="96"/>
      <c r="Q13" s="96"/>
      <c r="R13" s="96"/>
      <c r="S13" s="96"/>
      <c r="T13" s="96"/>
      <c r="U13" s="96"/>
      <c r="V13" s="96"/>
      <c r="W13" s="96"/>
    </row>
    <row r="14" spans="1:23" x14ac:dyDescent="0.3">
      <c r="A14" s="96"/>
      <c r="B14" s="134"/>
      <c r="C14" s="134"/>
      <c r="D14" s="96"/>
      <c r="E14" s="96"/>
      <c r="F14" s="96"/>
      <c r="G14" s="134"/>
      <c r="H14" s="96"/>
      <c r="I14" s="96"/>
      <c r="J14" s="96"/>
      <c r="K14" s="135"/>
      <c r="L14" s="135"/>
      <c r="M14" s="135"/>
      <c r="N14" s="135"/>
      <c r="O14" s="135"/>
      <c r="P14" s="96"/>
      <c r="Q14" s="96"/>
      <c r="R14" s="96"/>
      <c r="S14" s="96"/>
      <c r="T14" s="96"/>
      <c r="U14" s="96"/>
      <c r="V14" s="96"/>
      <c r="W14" s="96"/>
    </row>
    <row r="15" spans="1:23" s="89" customFormat="1" ht="43.2" x14ac:dyDescent="0.3">
      <c r="A15" s="176" t="s">
        <v>104</v>
      </c>
      <c r="B15" s="176" t="s">
        <v>214</v>
      </c>
      <c r="C15" s="176" t="s">
        <v>252</v>
      </c>
      <c r="D15" s="176" t="s">
        <v>215</v>
      </c>
      <c r="E15" s="176" t="s">
        <v>216</v>
      </c>
      <c r="F15" s="237" t="s">
        <v>432</v>
      </c>
      <c r="G15" s="176" t="s">
        <v>248</v>
      </c>
      <c r="H15" s="239" t="s">
        <v>440</v>
      </c>
      <c r="I15" s="81" t="s">
        <v>376</v>
      </c>
      <c r="J15" s="81" t="s">
        <v>377</v>
      </c>
      <c r="K15" s="214" t="s">
        <v>372</v>
      </c>
      <c r="L15" s="214" t="s">
        <v>371</v>
      </c>
      <c r="M15" s="94" t="s">
        <v>217</v>
      </c>
      <c r="N15" s="94" t="s">
        <v>218</v>
      </c>
      <c r="O15" s="94" t="s">
        <v>109</v>
      </c>
      <c r="P15" s="94">
        <v>2016</v>
      </c>
      <c r="Q15" s="94">
        <v>2017</v>
      </c>
      <c r="R15" s="94">
        <v>2018</v>
      </c>
      <c r="S15" s="94">
        <v>2019</v>
      </c>
      <c r="T15" s="94">
        <v>2020</v>
      </c>
      <c r="U15" s="94">
        <v>2021</v>
      </c>
      <c r="V15" s="94">
        <v>2022</v>
      </c>
      <c r="W15" s="94">
        <v>2023</v>
      </c>
    </row>
    <row r="16" spans="1:23" x14ac:dyDescent="0.3">
      <c r="A16" s="388"/>
      <c r="B16" s="177" t="s">
        <v>253</v>
      </c>
      <c r="C16" s="389"/>
      <c r="D16" s="390"/>
      <c r="E16" s="390"/>
      <c r="F16" s="389"/>
      <c r="G16" s="393"/>
      <c r="H16" s="390"/>
      <c r="I16" s="217" t="e">
        <f>(K16+M16)/O16</f>
        <v>#DIV/0!</v>
      </c>
      <c r="J16" s="217" t="e">
        <f>Faktury!H16/'Smlouvy, zakázky a jiné potřeby'!O16</f>
        <v>#DIV/0!</v>
      </c>
      <c r="K16" s="394"/>
      <c r="L16" s="229"/>
      <c r="M16" s="228"/>
      <c r="N16" s="144">
        <f>O16-K16-M16</f>
        <v>0</v>
      </c>
      <c r="O16" s="145">
        <f>SUM(P16:W16)</f>
        <v>0</v>
      </c>
      <c r="P16" s="395"/>
      <c r="Q16" s="395"/>
      <c r="R16" s="395"/>
      <c r="S16" s="395"/>
      <c r="T16" s="395"/>
      <c r="U16" s="395"/>
      <c r="V16" s="395"/>
      <c r="W16" s="395"/>
    </row>
    <row r="17" spans="1:23" x14ac:dyDescent="0.3">
      <c r="A17" s="388"/>
      <c r="B17" s="164" t="s">
        <v>254</v>
      </c>
      <c r="C17" s="389"/>
      <c r="D17" s="390"/>
      <c r="E17" s="390"/>
      <c r="F17" s="389"/>
      <c r="G17" s="393"/>
      <c r="H17" s="390"/>
      <c r="I17" s="217" t="e">
        <f t="shared" ref="I17:I80" si="11">(K17+M17)/O17</f>
        <v>#DIV/0!</v>
      </c>
      <c r="J17" s="217" t="e">
        <f>Faktury!H17/'Smlouvy, zakázky a jiné potřeby'!O17</f>
        <v>#DIV/0!</v>
      </c>
      <c r="K17" s="394"/>
      <c r="L17" s="229"/>
      <c r="M17" s="228"/>
      <c r="N17" s="144">
        <f t="shared" ref="N17:N80" si="12">O17-K17-M17</f>
        <v>0</v>
      </c>
      <c r="O17" s="145">
        <f>SUM(P17:W17)</f>
        <v>0</v>
      </c>
      <c r="P17" s="395"/>
      <c r="Q17" s="395"/>
      <c r="R17" s="395"/>
      <c r="S17" s="395"/>
      <c r="T17" s="395"/>
      <c r="U17" s="395"/>
      <c r="V17" s="395"/>
      <c r="W17" s="395"/>
    </row>
    <row r="18" spans="1:23" x14ac:dyDescent="0.3">
      <c r="A18" s="388"/>
      <c r="B18" s="164" t="s">
        <v>255</v>
      </c>
      <c r="C18" s="389"/>
      <c r="D18" s="390"/>
      <c r="E18" s="390"/>
      <c r="F18" s="389"/>
      <c r="G18" s="393"/>
      <c r="H18" s="390"/>
      <c r="I18" s="217" t="e">
        <f t="shared" si="11"/>
        <v>#DIV/0!</v>
      </c>
      <c r="J18" s="217" t="e">
        <f>Faktury!H18/'Smlouvy, zakázky a jiné potřeby'!O18</f>
        <v>#DIV/0!</v>
      </c>
      <c r="K18" s="394"/>
      <c r="L18" s="229"/>
      <c r="M18" s="228"/>
      <c r="N18" s="144">
        <f t="shared" si="12"/>
        <v>0</v>
      </c>
      <c r="O18" s="145">
        <f>SUM(P18:W18)</f>
        <v>0</v>
      </c>
      <c r="P18" s="395"/>
      <c r="Q18" s="395"/>
      <c r="R18" s="395"/>
      <c r="S18" s="395"/>
      <c r="T18" s="395"/>
      <c r="U18" s="395"/>
      <c r="V18" s="395"/>
      <c r="W18" s="395"/>
    </row>
    <row r="19" spans="1:23" x14ac:dyDescent="0.3">
      <c r="A19" s="388"/>
      <c r="B19" s="164" t="s">
        <v>256</v>
      </c>
      <c r="C19" s="389"/>
      <c r="D19" s="390"/>
      <c r="E19" s="390"/>
      <c r="F19" s="389"/>
      <c r="G19" s="393"/>
      <c r="H19" s="390"/>
      <c r="I19" s="217" t="e">
        <f t="shared" si="11"/>
        <v>#DIV/0!</v>
      </c>
      <c r="J19" s="217" t="e">
        <f>Faktury!H19/'Smlouvy, zakázky a jiné potřeby'!O19</f>
        <v>#DIV/0!</v>
      </c>
      <c r="K19" s="394"/>
      <c r="L19" s="229"/>
      <c r="M19" s="228"/>
      <c r="N19" s="144">
        <f t="shared" si="12"/>
        <v>0</v>
      </c>
      <c r="O19" s="145">
        <f t="shared" ref="O19:O82" si="13">SUM(P19:W19)</f>
        <v>0</v>
      </c>
      <c r="P19" s="395"/>
      <c r="Q19" s="395"/>
      <c r="R19" s="395"/>
      <c r="S19" s="395"/>
      <c r="T19" s="395"/>
      <c r="U19" s="395"/>
      <c r="V19" s="395"/>
      <c r="W19" s="395"/>
    </row>
    <row r="20" spans="1:23" x14ac:dyDescent="0.3">
      <c r="A20" s="388"/>
      <c r="B20" s="164" t="s">
        <v>257</v>
      </c>
      <c r="C20" s="389"/>
      <c r="D20" s="390"/>
      <c r="E20" s="390"/>
      <c r="F20" s="389"/>
      <c r="G20" s="393"/>
      <c r="H20" s="390"/>
      <c r="I20" s="217" t="e">
        <f t="shared" si="11"/>
        <v>#DIV/0!</v>
      </c>
      <c r="J20" s="217" t="e">
        <f>Faktury!H20/'Smlouvy, zakázky a jiné potřeby'!O20</f>
        <v>#DIV/0!</v>
      </c>
      <c r="K20" s="394"/>
      <c r="L20" s="229"/>
      <c r="M20" s="228"/>
      <c r="N20" s="144">
        <f t="shared" si="12"/>
        <v>0</v>
      </c>
      <c r="O20" s="145">
        <f t="shared" si="13"/>
        <v>0</v>
      </c>
      <c r="P20" s="395"/>
      <c r="Q20" s="395"/>
      <c r="R20" s="395"/>
      <c r="S20" s="395"/>
      <c r="T20" s="395"/>
      <c r="U20" s="395"/>
      <c r="V20" s="395"/>
      <c r="W20" s="395"/>
    </row>
    <row r="21" spans="1:23" x14ac:dyDescent="0.3">
      <c r="A21" s="388"/>
      <c r="B21" s="164" t="s">
        <v>258</v>
      </c>
      <c r="C21" s="389"/>
      <c r="D21" s="390"/>
      <c r="E21" s="390"/>
      <c r="F21" s="389"/>
      <c r="G21" s="393"/>
      <c r="H21" s="390"/>
      <c r="I21" s="217" t="e">
        <f t="shared" si="11"/>
        <v>#DIV/0!</v>
      </c>
      <c r="J21" s="217" t="e">
        <f>Faktury!H21/'Smlouvy, zakázky a jiné potřeby'!O21</f>
        <v>#DIV/0!</v>
      </c>
      <c r="K21" s="394"/>
      <c r="L21" s="229"/>
      <c r="M21" s="228"/>
      <c r="N21" s="144">
        <f t="shared" si="12"/>
        <v>0</v>
      </c>
      <c r="O21" s="145">
        <f t="shared" si="13"/>
        <v>0</v>
      </c>
      <c r="P21" s="395"/>
      <c r="Q21" s="395"/>
      <c r="R21" s="395"/>
      <c r="S21" s="395"/>
      <c r="T21" s="395"/>
      <c r="U21" s="395"/>
      <c r="V21" s="395"/>
      <c r="W21" s="395"/>
    </row>
    <row r="22" spans="1:23" x14ac:dyDescent="0.3">
      <c r="A22" s="388"/>
      <c r="B22" s="164" t="s">
        <v>259</v>
      </c>
      <c r="C22" s="389"/>
      <c r="D22" s="390"/>
      <c r="E22" s="390"/>
      <c r="F22" s="389"/>
      <c r="G22" s="393"/>
      <c r="H22" s="390"/>
      <c r="I22" s="217" t="e">
        <f t="shared" si="11"/>
        <v>#DIV/0!</v>
      </c>
      <c r="J22" s="217" t="e">
        <f>Faktury!H22/'Smlouvy, zakázky a jiné potřeby'!O22</f>
        <v>#DIV/0!</v>
      </c>
      <c r="K22" s="394"/>
      <c r="L22" s="229"/>
      <c r="M22" s="228"/>
      <c r="N22" s="144">
        <f t="shared" si="12"/>
        <v>0</v>
      </c>
      <c r="O22" s="145">
        <f t="shared" si="13"/>
        <v>0</v>
      </c>
      <c r="P22" s="395"/>
      <c r="Q22" s="395"/>
      <c r="R22" s="395"/>
      <c r="S22" s="395"/>
      <c r="T22" s="395"/>
      <c r="U22" s="395"/>
      <c r="V22" s="395"/>
      <c r="W22" s="395"/>
    </row>
    <row r="23" spans="1:23" x14ac:dyDescent="0.3">
      <c r="A23" s="388"/>
      <c r="B23" s="164" t="s">
        <v>260</v>
      </c>
      <c r="C23" s="389"/>
      <c r="D23" s="390"/>
      <c r="E23" s="390"/>
      <c r="F23" s="389"/>
      <c r="G23" s="393"/>
      <c r="H23" s="390"/>
      <c r="I23" s="217" t="e">
        <f t="shared" si="11"/>
        <v>#DIV/0!</v>
      </c>
      <c r="J23" s="217" t="e">
        <f>Faktury!H23/'Smlouvy, zakázky a jiné potřeby'!O23</f>
        <v>#DIV/0!</v>
      </c>
      <c r="K23" s="394"/>
      <c r="L23" s="229"/>
      <c r="M23" s="228"/>
      <c r="N23" s="144">
        <f t="shared" si="12"/>
        <v>0</v>
      </c>
      <c r="O23" s="145">
        <f t="shared" si="13"/>
        <v>0</v>
      </c>
      <c r="P23" s="395"/>
      <c r="Q23" s="395"/>
      <c r="R23" s="395"/>
      <c r="S23" s="395"/>
      <c r="T23" s="395"/>
      <c r="U23" s="395"/>
      <c r="V23" s="395"/>
      <c r="W23" s="395"/>
    </row>
    <row r="24" spans="1:23" x14ac:dyDescent="0.3">
      <c r="A24" s="388"/>
      <c r="B24" s="164" t="s">
        <v>261</v>
      </c>
      <c r="C24" s="389"/>
      <c r="D24" s="390"/>
      <c r="E24" s="390"/>
      <c r="F24" s="389"/>
      <c r="G24" s="393"/>
      <c r="H24" s="390"/>
      <c r="I24" s="217" t="e">
        <f t="shared" si="11"/>
        <v>#DIV/0!</v>
      </c>
      <c r="J24" s="217" t="e">
        <f>Faktury!H24/'Smlouvy, zakázky a jiné potřeby'!O24</f>
        <v>#DIV/0!</v>
      </c>
      <c r="K24" s="394"/>
      <c r="L24" s="229"/>
      <c r="M24" s="228"/>
      <c r="N24" s="144">
        <f t="shared" si="12"/>
        <v>0</v>
      </c>
      <c r="O24" s="145">
        <f t="shared" si="13"/>
        <v>0</v>
      </c>
      <c r="P24" s="395"/>
      <c r="Q24" s="395"/>
      <c r="R24" s="395"/>
      <c r="S24" s="395"/>
      <c r="T24" s="395"/>
      <c r="U24" s="395"/>
      <c r="V24" s="395"/>
      <c r="W24" s="395"/>
    </row>
    <row r="25" spans="1:23" x14ac:dyDescent="0.3">
      <c r="A25" s="388"/>
      <c r="B25" s="164" t="s">
        <v>262</v>
      </c>
      <c r="C25" s="389"/>
      <c r="D25" s="390"/>
      <c r="E25" s="390"/>
      <c r="F25" s="389"/>
      <c r="G25" s="393"/>
      <c r="H25" s="390"/>
      <c r="I25" s="217" t="e">
        <f t="shared" si="11"/>
        <v>#DIV/0!</v>
      </c>
      <c r="J25" s="217" t="e">
        <f>Faktury!H25/'Smlouvy, zakázky a jiné potřeby'!O25</f>
        <v>#DIV/0!</v>
      </c>
      <c r="K25" s="394"/>
      <c r="L25" s="229"/>
      <c r="M25" s="228"/>
      <c r="N25" s="144">
        <f t="shared" si="12"/>
        <v>0</v>
      </c>
      <c r="O25" s="145">
        <f t="shared" si="13"/>
        <v>0</v>
      </c>
      <c r="P25" s="395"/>
      <c r="Q25" s="395"/>
      <c r="R25" s="395"/>
      <c r="S25" s="395"/>
      <c r="T25" s="395"/>
      <c r="U25" s="395"/>
      <c r="V25" s="395"/>
      <c r="W25" s="395"/>
    </row>
    <row r="26" spans="1:23" x14ac:dyDescent="0.3">
      <c r="A26" s="388"/>
      <c r="B26" s="164" t="s">
        <v>263</v>
      </c>
      <c r="C26" s="389"/>
      <c r="D26" s="390"/>
      <c r="E26" s="390"/>
      <c r="F26" s="389"/>
      <c r="G26" s="393"/>
      <c r="H26" s="390"/>
      <c r="I26" s="217" t="e">
        <f t="shared" si="11"/>
        <v>#DIV/0!</v>
      </c>
      <c r="J26" s="217" t="e">
        <f>Faktury!H26/'Smlouvy, zakázky a jiné potřeby'!O26</f>
        <v>#DIV/0!</v>
      </c>
      <c r="K26" s="394"/>
      <c r="L26" s="229"/>
      <c r="M26" s="228"/>
      <c r="N26" s="144">
        <f t="shared" si="12"/>
        <v>0</v>
      </c>
      <c r="O26" s="145">
        <f t="shared" si="13"/>
        <v>0</v>
      </c>
      <c r="P26" s="395"/>
      <c r="Q26" s="395"/>
      <c r="R26" s="395"/>
      <c r="S26" s="395"/>
      <c r="T26" s="395"/>
      <c r="U26" s="395"/>
      <c r="V26" s="395"/>
      <c r="W26" s="395"/>
    </row>
    <row r="27" spans="1:23" x14ac:dyDescent="0.3">
      <c r="A27" s="388"/>
      <c r="B27" s="164" t="s">
        <v>264</v>
      </c>
      <c r="C27" s="389"/>
      <c r="D27" s="390"/>
      <c r="E27" s="390"/>
      <c r="F27" s="389"/>
      <c r="G27" s="393"/>
      <c r="H27" s="390"/>
      <c r="I27" s="217" t="e">
        <f t="shared" si="11"/>
        <v>#DIV/0!</v>
      </c>
      <c r="J27" s="217" t="e">
        <f>Faktury!H27/'Smlouvy, zakázky a jiné potřeby'!O27</f>
        <v>#DIV/0!</v>
      </c>
      <c r="K27" s="394"/>
      <c r="L27" s="229"/>
      <c r="M27" s="228"/>
      <c r="N27" s="144">
        <f t="shared" si="12"/>
        <v>0</v>
      </c>
      <c r="O27" s="145">
        <f t="shared" si="13"/>
        <v>0</v>
      </c>
      <c r="P27" s="395"/>
      <c r="Q27" s="395"/>
      <c r="R27" s="395"/>
      <c r="S27" s="395"/>
      <c r="T27" s="395"/>
      <c r="U27" s="395"/>
      <c r="V27" s="395"/>
      <c r="W27" s="395"/>
    </row>
    <row r="28" spans="1:23" x14ac:dyDescent="0.3">
      <c r="A28" s="388"/>
      <c r="B28" s="164" t="s">
        <v>265</v>
      </c>
      <c r="C28" s="389"/>
      <c r="D28" s="390"/>
      <c r="E28" s="390"/>
      <c r="F28" s="389"/>
      <c r="G28" s="393"/>
      <c r="H28" s="390"/>
      <c r="I28" s="217" t="e">
        <f t="shared" si="11"/>
        <v>#DIV/0!</v>
      </c>
      <c r="J28" s="217" t="e">
        <f>Faktury!H28/'Smlouvy, zakázky a jiné potřeby'!O28</f>
        <v>#DIV/0!</v>
      </c>
      <c r="K28" s="394"/>
      <c r="L28" s="229"/>
      <c r="M28" s="228"/>
      <c r="N28" s="144">
        <f t="shared" si="12"/>
        <v>0</v>
      </c>
      <c r="O28" s="145">
        <f t="shared" si="13"/>
        <v>0</v>
      </c>
      <c r="P28" s="395"/>
      <c r="Q28" s="395"/>
      <c r="R28" s="395"/>
      <c r="S28" s="395"/>
      <c r="T28" s="395"/>
      <c r="U28" s="395"/>
      <c r="V28" s="395"/>
      <c r="W28" s="395"/>
    </row>
    <row r="29" spans="1:23" x14ac:dyDescent="0.3">
      <c r="A29" s="388"/>
      <c r="B29" s="164" t="s">
        <v>266</v>
      </c>
      <c r="C29" s="389"/>
      <c r="D29" s="390"/>
      <c r="E29" s="390"/>
      <c r="F29" s="389"/>
      <c r="G29" s="393"/>
      <c r="H29" s="390"/>
      <c r="I29" s="217" t="e">
        <f t="shared" si="11"/>
        <v>#DIV/0!</v>
      </c>
      <c r="J29" s="217" t="e">
        <f>Faktury!H29/'Smlouvy, zakázky a jiné potřeby'!O29</f>
        <v>#DIV/0!</v>
      </c>
      <c r="K29" s="394"/>
      <c r="L29" s="229"/>
      <c r="M29" s="228"/>
      <c r="N29" s="144">
        <f t="shared" si="12"/>
        <v>0</v>
      </c>
      <c r="O29" s="145">
        <f t="shared" si="13"/>
        <v>0</v>
      </c>
      <c r="P29" s="395"/>
      <c r="Q29" s="395"/>
      <c r="R29" s="395"/>
      <c r="S29" s="395"/>
      <c r="T29" s="395"/>
      <c r="U29" s="395"/>
      <c r="V29" s="395"/>
      <c r="W29" s="395"/>
    </row>
    <row r="30" spans="1:23" x14ac:dyDescent="0.3">
      <c r="A30" s="388"/>
      <c r="B30" s="164" t="s">
        <v>267</v>
      </c>
      <c r="C30" s="389"/>
      <c r="D30" s="390"/>
      <c r="E30" s="390"/>
      <c r="F30" s="389"/>
      <c r="G30" s="393"/>
      <c r="H30" s="390"/>
      <c r="I30" s="217" t="e">
        <f t="shared" si="11"/>
        <v>#DIV/0!</v>
      </c>
      <c r="J30" s="217" t="e">
        <f>Faktury!H30/'Smlouvy, zakázky a jiné potřeby'!O30</f>
        <v>#DIV/0!</v>
      </c>
      <c r="K30" s="394"/>
      <c r="L30" s="229"/>
      <c r="M30" s="228"/>
      <c r="N30" s="144">
        <f t="shared" si="12"/>
        <v>0</v>
      </c>
      <c r="O30" s="145">
        <f>SUM(P30:W30)</f>
        <v>0</v>
      </c>
      <c r="P30" s="395"/>
      <c r="Q30" s="395"/>
      <c r="R30" s="395"/>
      <c r="S30" s="395"/>
      <c r="T30" s="395"/>
      <c r="U30" s="395"/>
      <c r="V30" s="395"/>
      <c r="W30" s="395"/>
    </row>
    <row r="31" spans="1:23" x14ac:dyDescent="0.3">
      <c r="A31" s="388"/>
      <c r="B31" s="164" t="s">
        <v>268</v>
      </c>
      <c r="C31" s="389"/>
      <c r="D31" s="390"/>
      <c r="E31" s="390"/>
      <c r="F31" s="389"/>
      <c r="G31" s="393"/>
      <c r="H31" s="390"/>
      <c r="I31" s="217" t="e">
        <f t="shared" si="11"/>
        <v>#DIV/0!</v>
      </c>
      <c r="J31" s="217" t="e">
        <f>Faktury!H31/'Smlouvy, zakázky a jiné potřeby'!O31</f>
        <v>#DIV/0!</v>
      </c>
      <c r="K31" s="394"/>
      <c r="L31" s="229"/>
      <c r="M31" s="228"/>
      <c r="N31" s="144">
        <f t="shared" si="12"/>
        <v>0</v>
      </c>
      <c r="O31" s="145">
        <f t="shared" si="13"/>
        <v>0</v>
      </c>
      <c r="P31" s="395"/>
      <c r="Q31" s="395"/>
      <c r="R31" s="395"/>
      <c r="S31" s="395"/>
      <c r="T31" s="395"/>
      <c r="U31" s="395"/>
      <c r="V31" s="395"/>
      <c r="W31" s="395"/>
    </row>
    <row r="32" spans="1:23" x14ac:dyDescent="0.3">
      <c r="A32" s="388"/>
      <c r="B32" s="164" t="s">
        <v>269</v>
      </c>
      <c r="C32" s="389"/>
      <c r="D32" s="390"/>
      <c r="E32" s="390"/>
      <c r="F32" s="389"/>
      <c r="G32" s="393"/>
      <c r="H32" s="390"/>
      <c r="I32" s="217" t="e">
        <f t="shared" si="11"/>
        <v>#DIV/0!</v>
      </c>
      <c r="J32" s="217" t="e">
        <f>Faktury!H32/'Smlouvy, zakázky a jiné potřeby'!O32</f>
        <v>#DIV/0!</v>
      </c>
      <c r="K32" s="394"/>
      <c r="L32" s="229"/>
      <c r="M32" s="228"/>
      <c r="N32" s="144">
        <f t="shared" si="12"/>
        <v>0</v>
      </c>
      <c r="O32" s="145">
        <f t="shared" si="13"/>
        <v>0</v>
      </c>
      <c r="P32" s="395"/>
      <c r="Q32" s="395"/>
      <c r="R32" s="395"/>
      <c r="S32" s="395"/>
      <c r="T32" s="395"/>
      <c r="U32" s="395"/>
      <c r="V32" s="395"/>
      <c r="W32" s="395"/>
    </row>
    <row r="33" spans="1:23" x14ac:dyDescent="0.3">
      <c r="A33" s="388"/>
      <c r="B33" s="164" t="s">
        <v>270</v>
      </c>
      <c r="C33" s="389"/>
      <c r="D33" s="390"/>
      <c r="E33" s="390"/>
      <c r="F33" s="389"/>
      <c r="G33" s="393"/>
      <c r="H33" s="390"/>
      <c r="I33" s="217" t="e">
        <f t="shared" si="11"/>
        <v>#DIV/0!</v>
      </c>
      <c r="J33" s="217" t="e">
        <f>Faktury!H33/'Smlouvy, zakázky a jiné potřeby'!O33</f>
        <v>#DIV/0!</v>
      </c>
      <c r="K33" s="394"/>
      <c r="L33" s="229"/>
      <c r="M33" s="228"/>
      <c r="N33" s="144">
        <f t="shared" si="12"/>
        <v>0</v>
      </c>
      <c r="O33" s="145">
        <f t="shared" si="13"/>
        <v>0</v>
      </c>
      <c r="P33" s="395"/>
      <c r="Q33" s="395"/>
      <c r="R33" s="395"/>
      <c r="S33" s="395"/>
      <c r="T33" s="395"/>
      <c r="U33" s="395"/>
      <c r="V33" s="395"/>
      <c r="W33" s="395"/>
    </row>
    <row r="34" spans="1:23" x14ac:dyDescent="0.3">
      <c r="A34" s="388"/>
      <c r="B34" s="164" t="s">
        <v>271</v>
      </c>
      <c r="C34" s="389"/>
      <c r="D34" s="390"/>
      <c r="E34" s="390"/>
      <c r="F34" s="389"/>
      <c r="G34" s="393"/>
      <c r="H34" s="390"/>
      <c r="I34" s="217" t="e">
        <f t="shared" si="11"/>
        <v>#DIV/0!</v>
      </c>
      <c r="J34" s="217" t="e">
        <f>Faktury!H34/'Smlouvy, zakázky a jiné potřeby'!O34</f>
        <v>#DIV/0!</v>
      </c>
      <c r="K34" s="394"/>
      <c r="L34" s="229"/>
      <c r="M34" s="228"/>
      <c r="N34" s="144">
        <f t="shared" si="12"/>
        <v>0</v>
      </c>
      <c r="O34" s="145">
        <f t="shared" si="13"/>
        <v>0</v>
      </c>
      <c r="P34" s="395"/>
      <c r="Q34" s="395"/>
      <c r="R34" s="395"/>
      <c r="S34" s="395"/>
      <c r="T34" s="395"/>
      <c r="U34" s="395"/>
      <c r="V34" s="395"/>
      <c r="W34" s="395"/>
    </row>
    <row r="35" spans="1:23" x14ac:dyDescent="0.3">
      <c r="A35" s="388"/>
      <c r="B35" s="164" t="s">
        <v>272</v>
      </c>
      <c r="C35" s="389"/>
      <c r="D35" s="390"/>
      <c r="E35" s="390"/>
      <c r="F35" s="389"/>
      <c r="G35" s="393"/>
      <c r="H35" s="390"/>
      <c r="I35" s="217" t="e">
        <f t="shared" si="11"/>
        <v>#DIV/0!</v>
      </c>
      <c r="J35" s="217" t="e">
        <f>Faktury!H35/'Smlouvy, zakázky a jiné potřeby'!O35</f>
        <v>#DIV/0!</v>
      </c>
      <c r="K35" s="394"/>
      <c r="L35" s="229"/>
      <c r="M35" s="228"/>
      <c r="N35" s="144">
        <f t="shared" si="12"/>
        <v>0</v>
      </c>
      <c r="O35" s="145">
        <f t="shared" si="13"/>
        <v>0</v>
      </c>
      <c r="P35" s="395"/>
      <c r="Q35" s="395"/>
      <c r="R35" s="395"/>
      <c r="S35" s="395"/>
      <c r="T35" s="395"/>
      <c r="U35" s="395"/>
      <c r="V35" s="395"/>
      <c r="W35" s="395"/>
    </row>
    <row r="36" spans="1:23" x14ac:dyDescent="0.3">
      <c r="A36" s="388"/>
      <c r="B36" s="164" t="s">
        <v>273</v>
      </c>
      <c r="C36" s="389"/>
      <c r="D36" s="390"/>
      <c r="E36" s="390"/>
      <c r="F36" s="389"/>
      <c r="G36" s="393"/>
      <c r="H36" s="390"/>
      <c r="I36" s="217" t="e">
        <f t="shared" si="11"/>
        <v>#DIV/0!</v>
      </c>
      <c r="J36" s="217" t="e">
        <f>Faktury!H36/'Smlouvy, zakázky a jiné potřeby'!O36</f>
        <v>#DIV/0!</v>
      </c>
      <c r="K36" s="394"/>
      <c r="L36" s="229"/>
      <c r="M36" s="228"/>
      <c r="N36" s="144">
        <f t="shared" si="12"/>
        <v>0</v>
      </c>
      <c r="O36" s="145">
        <f t="shared" si="13"/>
        <v>0</v>
      </c>
      <c r="P36" s="395"/>
      <c r="Q36" s="395"/>
      <c r="R36" s="395"/>
      <c r="S36" s="395"/>
      <c r="T36" s="395"/>
      <c r="U36" s="395"/>
      <c r="V36" s="395"/>
      <c r="W36" s="395"/>
    </row>
    <row r="37" spans="1:23" x14ac:dyDescent="0.3">
      <c r="A37" s="388"/>
      <c r="B37" s="164" t="s">
        <v>274</v>
      </c>
      <c r="C37" s="389"/>
      <c r="D37" s="390"/>
      <c r="E37" s="390"/>
      <c r="F37" s="389"/>
      <c r="G37" s="393"/>
      <c r="H37" s="390"/>
      <c r="I37" s="217" t="e">
        <f t="shared" si="11"/>
        <v>#DIV/0!</v>
      </c>
      <c r="J37" s="217" t="e">
        <f>Faktury!H37/'Smlouvy, zakázky a jiné potřeby'!O37</f>
        <v>#DIV/0!</v>
      </c>
      <c r="K37" s="394"/>
      <c r="L37" s="229"/>
      <c r="M37" s="228"/>
      <c r="N37" s="144">
        <f t="shared" si="12"/>
        <v>0</v>
      </c>
      <c r="O37" s="145">
        <f t="shared" si="13"/>
        <v>0</v>
      </c>
      <c r="P37" s="395"/>
      <c r="Q37" s="395"/>
      <c r="R37" s="395"/>
      <c r="S37" s="395"/>
      <c r="T37" s="395"/>
      <c r="U37" s="395"/>
      <c r="V37" s="395"/>
      <c r="W37" s="395"/>
    </row>
    <row r="38" spans="1:23" x14ac:dyDescent="0.3">
      <c r="A38" s="388"/>
      <c r="B38" s="164" t="s">
        <v>275</v>
      </c>
      <c r="C38" s="389"/>
      <c r="D38" s="390"/>
      <c r="E38" s="390"/>
      <c r="F38" s="389"/>
      <c r="G38" s="393"/>
      <c r="H38" s="390"/>
      <c r="I38" s="217" t="e">
        <f t="shared" si="11"/>
        <v>#DIV/0!</v>
      </c>
      <c r="J38" s="217" t="e">
        <f>Faktury!H38/'Smlouvy, zakázky a jiné potřeby'!O38</f>
        <v>#DIV/0!</v>
      </c>
      <c r="K38" s="394"/>
      <c r="L38" s="229"/>
      <c r="M38" s="228"/>
      <c r="N38" s="144">
        <f t="shared" si="12"/>
        <v>0</v>
      </c>
      <c r="O38" s="145">
        <f t="shared" si="13"/>
        <v>0</v>
      </c>
      <c r="P38" s="395"/>
      <c r="Q38" s="395"/>
      <c r="R38" s="395"/>
      <c r="S38" s="395"/>
      <c r="T38" s="395"/>
      <c r="U38" s="395"/>
      <c r="V38" s="395"/>
      <c r="W38" s="395"/>
    </row>
    <row r="39" spans="1:23" x14ac:dyDescent="0.3">
      <c r="A39" s="388"/>
      <c r="B39" s="164" t="s">
        <v>276</v>
      </c>
      <c r="C39" s="389"/>
      <c r="D39" s="390"/>
      <c r="E39" s="390"/>
      <c r="F39" s="389"/>
      <c r="G39" s="393"/>
      <c r="H39" s="390"/>
      <c r="I39" s="217" t="e">
        <f t="shared" si="11"/>
        <v>#DIV/0!</v>
      </c>
      <c r="J39" s="217" t="e">
        <f>Faktury!H39/'Smlouvy, zakázky a jiné potřeby'!O39</f>
        <v>#DIV/0!</v>
      </c>
      <c r="K39" s="394"/>
      <c r="L39" s="229"/>
      <c r="M39" s="228"/>
      <c r="N39" s="144">
        <f t="shared" si="12"/>
        <v>0</v>
      </c>
      <c r="O39" s="145">
        <f t="shared" si="13"/>
        <v>0</v>
      </c>
      <c r="P39" s="395"/>
      <c r="Q39" s="395"/>
      <c r="R39" s="395"/>
      <c r="S39" s="395"/>
      <c r="T39" s="395"/>
      <c r="U39" s="395"/>
      <c r="V39" s="395"/>
      <c r="W39" s="395"/>
    </row>
    <row r="40" spans="1:23" x14ac:dyDescent="0.3">
      <c r="A40" s="388"/>
      <c r="B40" s="164" t="s">
        <v>277</v>
      </c>
      <c r="C40" s="389"/>
      <c r="D40" s="390"/>
      <c r="E40" s="390"/>
      <c r="F40" s="389"/>
      <c r="G40" s="393"/>
      <c r="H40" s="390"/>
      <c r="I40" s="217" t="e">
        <f t="shared" si="11"/>
        <v>#DIV/0!</v>
      </c>
      <c r="J40" s="217" t="e">
        <f>Faktury!H40/'Smlouvy, zakázky a jiné potřeby'!O40</f>
        <v>#DIV/0!</v>
      </c>
      <c r="K40" s="394"/>
      <c r="L40" s="229"/>
      <c r="M40" s="228"/>
      <c r="N40" s="144">
        <f t="shared" si="12"/>
        <v>0</v>
      </c>
      <c r="O40" s="145">
        <f t="shared" si="13"/>
        <v>0</v>
      </c>
      <c r="P40" s="395"/>
      <c r="Q40" s="395"/>
      <c r="R40" s="395"/>
      <c r="S40" s="395"/>
      <c r="T40" s="395"/>
      <c r="U40" s="395"/>
      <c r="V40" s="395"/>
      <c r="W40" s="395"/>
    </row>
    <row r="41" spans="1:23" x14ac:dyDescent="0.3">
      <c r="A41" s="388"/>
      <c r="B41" s="164" t="s">
        <v>278</v>
      </c>
      <c r="C41" s="389"/>
      <c r="D41" s="390"/>
      <c r="E41" s="390"/>
      <c r="F41" s="389"/>
      <c r="G41" s="393"/>
      <c r="H41" s="390"/>
      <c r="I41" s="217" t="e">
        <f t="shared" si="11"/>
        <v>#DIV/0!</v>
      </c>
      <c r="J41" s="217" t="e">
        <f>Faktury!H41/'Smlouvy, zakázky a jiné potřeby'!O41</f>
        <v>#DIV/0!</v>
      </c>
      <c r="K41" s="394"/>
      <c r="L41" s="229"/>
      <c r="M41" s="228"/>
      <c r="N41" s="144">
        <f t="shared" si="12"/>
        <v>0</v>
      </c>
      <c r="O41" s="145">
        <f t="shared" si="13"/>
        <v>0</v>
      </c>
      <c r="P41" s="395"/>
      <c r="Q41" s="395"/>
      <c r="R41" s="395"/>
      <c r="S41" s="395"/>
      <c r="T41" s="395"/>
      <c r="U41" s="395"/>
      <c r="V41" s="395"/>
      <c r="W41" s="395"/>
    </row>
    <row r="42" spans="1:23" x14ac:dyDescent="0.3">
      <c r="A42" s="388"/>
      <c r="B42" s="164" t="s">
        <v>279</v>
      </c>
      <c r="C42" s="389"/>
      <c r="D42" s="390"/>
      <c r="E42" s="390"/>
      <c r="F42" s="389"/>
      <c r="G42" s="393"/>
      <c r="H42" s="390"/>
      <c r="I42" s="217" t="e">
        <f t="shared" si="11"/>
        <v>#DIV/0!</v>
      </c>
      <c r="J42" s="217" t="e">
        <f>Faktury!H42/'Smlouvy, zakázky a jiné potřeby'!O42</f>
        <v>#DIV/0!</v>
      </c>
      <c r="K42" s="394"/>
      <c r="L42" s="229"/>
      <c r="M42" s="228"/>
      <c r="N42" s="144">
        <f t="shared" si="12"/>
        <v>0</v>
      </c>
      <c r="O42" s="145">
        <f t="shared" si="13"/>
        <v>0</v>
      </c>
      <c r="P42" s="395"/>
      <c r="Q42" s="395"/>
      <c r="R42" s="395"/>
      <c r="S42" s="395"/>
      <c r="T42" s="395"/>
      <c r="U42" s="395"/>
      <c r="V42" s="395"/>
      <c r="W42" s="395"/>
    </row>
    <row r="43" spans="1:23" x14ac:dyDescent="0.3">
      <c r="A43" s="388"/>
      <c r="B43" s="164" t="s">
        <v>280</v>
      </c>
      <c r="C43" s="389"/>
      <c r="D43" s="390"/>
      <c r="E43" s="390"/>
      <c r="F43" s="389"/>
      <c r="G43" s="393"/>
      <c r="H43" s="390"/>
      <c r="I43" s="217" t="e">
        <f t="shared" si="11"/>
        <v>#DIV/0!</v>
      </c>
      <c r="J43" s="217" t="e">
        <f>Faktury!H43/'Smlouvy, zakázky a jiné potřeby'!O43</f>
        <v>#DIV/0!</v>
      </c>
      <c r="K43" s="394"/>
      <c r="L43" s="229"/>
      <c r="M43" s="228"/>
      <c r="N43" s="144">
        <f t="shared" si="12"/>
        <v>0</v>
      </c>
      <c r="O43" s="145">
        <f t="shared" si="13"/>
        <v>0</v>
      </c>
      <c r="P43" s="395"/>
      <c r="Q43" s="395"/>
      <c r="R43" s="395"/>
      <c r="S43" s="395"/>
      <c r="T43" s="395"/>
      <c r="U43" s="395"/>
      <c r="V43" s="395"/>
      <c r="W43" s="395"/>
    </row>
    <row r="44" spans="1:23" x14ac:dyDescent="0.3">
      <c r="A44" s="388"/>
      <c r="B44" s="164" t="s">
        <v>281</v>
      </c>
      <c r="C44" s="389"/>
      <c r="D44" s="390"/>
      <c r="E44" s="390"/>
      <c r="F44" s="389"/>
      <c r="G44" s="393"/>
      <c r="H44" s="390"/>
      <c r="I44" s="217" t="e">
        <f t="shared" si="11"/>
        <v>#DIV/0!</v>
      </c>
      <c r="J44" s="217" t="e">
        <f>Faktury!H44/'Smlouvy, zakázky a jiné potřeby'!O44</f>
        <v>#DIV/0!</v>
      </c>
      <c r="K44" s="394"/>
      <c r="L44" s="229"/>
      <c r="M44" s="228"/>
      <c r="N44" s="144">
        <f t="shared" si="12"/>
        <v>0</v>
      </c>
      <c r="O44" s="145">
        <f t="shared" si="13"/>
        <v>0</v>
      </c>
      <c r="P44" s="395"/>
      <c r="Q44" s="395"/>
      <c r="R44" s="395"/>
      <c r="S44" s="395"/>
      <c r="T44" s="395"/>
      <c r="U44" s="395"/>
      <c r="V44" s="395"/>
      <c r="W44" s="395"/>
    </row>
    <row r="45" spans="1:23" x14ac:dyDescent="0.3">
      <c r="A45" s="388"/>
      <c r="B45" s="164" t="s">
        <v>282</v>
      </c>
      <c r="C45" s="389"/>
      <c r="D45" s="390"/>
      <c r="E45" s="390"/>
      <c r="F45" s="389"/>
      <c r="G45" s="393"/>
      <c r="H45" s="390"/>
      <c r="I45" s="217" t="e">
        <f t="shared" si="11"/>
        <v>#DIV/0!</v>
      </c>
      <c r="J45" s="217" t="e">
        <f>Faktury!H45/'Smlouvy, zakázky a jiné potřeby'!O45</f>
        <v>#DIV/0!</v>
      </c>
      <c r="K45" s="394"/>
      <c r="L45" s="229"/>
      <c r="M45" s="228"/>
      <c r="N45" s="144">
        <f t="shared" si="12"/>
        <v>0</v>
      </c>
      <c r="O45" s="145">
        <f t="shared" si="13"/>
        <v>0</v>
      </c>
      <c r="P45" s="395"/>
      <c r="Q45" s="395"/>
      <c r="R45" s="395"/>
      <c r="S45" s="395"/>
      <c r="T45" s="395"/>
      <c r="U45" s="395"/>
      <c r="V45" s="395"/>
      <c r="W45" s="395"/>
    </row>
    <row r="46" spans="1:23" x14ac:dyDescent="0.3">
      <c r="A46" s="388"/>
      <c r="B46" s="164" t="s">
        <v>283</v>
      </c>
      <c r="C46" s="389"/>
      <c r="D46" s="390"/>
      <c r="E46" s="390"/>
      <c r="F46" s="389"/>
      <c r="G46" s="393"/>
      <c r="H46" s="390"/>
      <c r="I46" s="217" t="e">
        <f t="shared" si="11"/>
        <v>#DIV/0!</v>
      </c>
      <c r="J46" s="217" t="e">
        <f>Faktury!H46/'Smlouvy, zakázky a jiné potřeby'!O46</f>
        <v>#DIV/0!</v>
      </c>
      <c r="K46" s="394"/>
      <c r="L46" s="229"/>
      <c r="M46" s="228"/>
      <c r="N46" s="144">
        <f t="shared" si="12"/>
        <v>0</v>
      </c>
      <c r="O46" s="145">
        <f t="shared" si="13"/>
        <v>0</v>
      </c>
      <c r="P46" s="395"/>
      <c r="Q46" s="395"/>
      <c r="R46" s="395"/>
      <c r="S46" s="395"/>
      <c r="T46" s="395"/>
      <c r="U46" s="395"/>
      <c r="V46" s="395"/>
      <c r="W46" s="395"/>
    </row>
    <row r="47" spans="1:23" x14ac:dyDescent="0.3">
      <c r="A47" s="388"/>
      <c r="B47" s="164" t="s">
        <v>284</v>
      </c>
      <c r="C47" s="389"/>
      <c r="D47" s="390"/>
      <c r="E47" s="390"/>
      <c r="F47" s="389"/>
      <c r="G47" s="393"/>
      <c r="H47" s="390"/>
      <c r="I47" s="217" t="e">
        <f t="shared" si="11"/>
        <v>#DIV/0!</v>
      </c>
      <c r="J47" s="217" t="e">
        <f>Faktury!H47/'Smlouvy, zakázky a jiné potřeby'!O47</f>
        <v>#DIV/0!</v>
      </c>
      <c r="K47" s="394"/>
      <c r="L47" s="229"/>
      <c r="M47" s="228"/>
      <c r="N47" s="144">
        <f t="shared" si="12"/>
        <v>0</v>
      </c>
      <c r="O47" s="145">
        <f t="shared" si="13"/>
        <v>0</v>
      </c>
      <c r="P47" s="395"/>
      <c r="Q47" s="395"/>
      <c r="R47" s="395"/>
      <c r="S47" s="395"/>
      <c r="T47" s="395"/>
      <c r="U47" s="395"/>
      <c r="V47" s="395"/>
      <c r="W47" s="395"/>
    </row>
    <row r="48" spans="1:23" x14ac:dyDescent="0.3">
      <c r="A48" s="388"/>
      <c r="B48" s="164" t="s">
        <v>285</v>
      </c>
      <c r="C48" s="389"/>
      <c r="D48" s="390"/>
      <c r="E48" s="390"/>
      <c r="F48" s="389"/>
      <c r="G48" s="393"/>
      <c r="H48" s="390"/>
      <c r="I48" s="217" t="e">
        <f t="shared" si="11"/>
        <v>#DIV/0!</v>
      </c>
      <c r="J48" s="217" t="e">
        <f>Faktury!H48/'Smlouvy, zakázky a jiné potřeby'!O48</f>
        <v>#DIV/0!</v>
      </c>
      <c r="K48" s="394"/>
      <c r="L48" s="229"/>
      <c r="M48" s="228"/>
      <c r="N48" s="144">
        <f t="shared" si="12"/>
        <v>0</v>
      </c>
      <c r="O48" s="145">
        <f t="shared" si="13"/>
        <v>0</v>
      </c>
      <c r="P48" s="395"/>
      <c r="Q48" s="395"/>
      <c r="R48" s="395"/>
      <c r="S48" s="395"/>
      <c r="T48" s="395"/>
      <c r="U48" s="395"/>
      <c r="V48" s="395"/>
      <c r="W48" s="395"/>
    </row>
    <row r="49" spans="1:23" x14ac:dyDescent="0.3">
      <c r="A49" s="388"/>
      <c r="B49" s="164" t="s">
        <v>286</v>
      </c>
      <c r="C49" s="389"/>
      <c r="D49" s="390"/>
      <c r="E49" s="390"/>
      <c r="F49" s="389"/>
      <c r="G49" s="393"/>
      <c r="H49" s="390"/>
      <c r="I49" s="217" t="e">
        <f t="shared" si="11"/>
        <v>#DIV/0!</v>
      </c>
      <c r="J49" s="217" t="e">
        <f>Faktury!H49/'Smlouvy, zakázky a jiné potřeby'!O49</f>
        <v>#DIV/0!</v>
      </c>
      <c r="K49" s="394"/>
      <c r="L49" s="229"/>
      <c r="M49" s="228"/>
      <c r="N49" s="144">
        <f t="shared" si="12"/>
        <v>0</v>
      </c>
      <c r="O49" s="145">
        <f t="shared" si="13"/>
        <v>0</v>
      </c>
      <c r="P49" s="395"/>
      <c r="Q49" s="395"/>
      <c r="R49" s="395"/>
      <c r="S49" s="395"/>
      <c r="T49" s="395"/>
      <c r="U49" s="395"/>
      <c r="V49" s="395"/>
      <c r="W49" s="395"/>
    </row>
    <row r="50" spans="1:23" x14ac:dyDescent="0.3">
      <c r="A50" s="388"/>
      <c r="B50" s="164" t="s">
        <v>287</v>
      </c>
      <c r="C50" s="389"/>
      <c r="D50" s="390"/>
      <c r="E50" s="390"/>
      <c r="F50" s="389"/>
      <c r="G50" s="393"/>
      <c r="H50" s="390"/>
      <c r="I50" s="217" t="e">
        <f t="shared" si="11"/>
        <v>#DIV/0!</v>
      </c>
      <c r="J50" s="217" t="e">
        <f>Faktury!H50/'Smlouvy, zakázky a jiné potřeby'!O50</f>
        <v>#DIV/0!</v>
      </c>
      <c r="K50" s="394"/>
      <c r="L50" s="229"/>
      <c r="M50" s="228"/>
      <c r="N50" s="144">
        <f t="shared" si="12"/>
        <v>0</v>
      </c>
      <c r="O50" s="145">
        <f t="shared" si="13"/>
        <v>0</v>
      </c>
      <c r="P50" s="395"/>
      <c r="Q50" s="395"/>
      <c r="R50" s="395"/>
      <c r="S50" s="395"/>
      <c r="T50" s="395"/>
      <c r="U50" s="395"/>
      <c r="V50" s="395"/>
      <c r="W50" s="395"/>
    </row>
    <row r="51" spans="1:23" x14ac:dyDescent="0.3">
      <c r="A51" s="388"/>
      <c r="B51" s="164" t="s">
        <v>296</v>
      </c>
      <c r="C51" s="389"/>
      <c r="D51" s="390"/>
      <c r="E51" s="390"/>
      <c r="F51" s="392"/>
      <c r="G51" s="391"/>
      <c r="H51" s="390"/>
      <c r="I51" s="217" t="e">
        <f t="shared" si="11"/>
        <v>#DIV/0!</v>
      </c>
      <c r="J51" s="217" t="e">
        <f>Faktury!H51/'Smlouvy, zakázky a jiné potřeby'!O51</f>
        <v>#DIV/0!</v>
      </c>
      <c r="K51" s="394"/>
      <c r="L51" s="229"/>
      <c r="M51" s="228"/>
      <c r="N51" s="144">
        <f t="shared" si="12"/>
        <v>0</v>
      </c>
      <c r="O51" s="145">
        <f t="shared" si="13"/>
        <v>0</v>
      </c>
      <c r="P51" s="395"/>
      <c r="Q51" s="395"/>
      <c r="R51" s="395"/>
      <c r="S51" s="395"/>
      <c r="T51" s="395"/>
      <c r="U51" s="395"/>
      <c r="V51" s="395"/>
      <c r="W51" s="395"/>
    </row>
    <row r="52" spans="1:23" x14ac:dyDescent="0.3">
      <c r="A52" s="388"/>
      <c r="B52" s="164" t="s">
        <v>297</v>
      </c>
      <c r="C52" s="389"/>
      <c r="D52" s="390"/>
      <c r="E52" s="390"/>
      <c r="F52" s="392"/>
      <c r="G52" s="391"/>
      <c r="H52" s="390"/>
      <c r="I52" s="217" t="e">
        <f t="shared" si="11"/>
        <v>#DIV/0!</v>
      </c>
      <c r="J52" s="217" t="e">
        <f>Faktury!H52/'Smlouvy, zakázky a jiné potřeby'!O52</f>
        <v>#DIV/0!</v>
      </c>
      <c r="K52" s="394"/>
      <c r="L52" s="229"/>
      <c r="M52" s="228"/>
      <c r="N52" s="144">
        <f t="shared" si="12"/>
        <v>0</v>
      </c>
      <c r="O52" s="145">
        <f t="shared" si="13"/>
        <v>0</v>
      </c>
      <c r="P52" s="395"/>
      <c r="Q52" s="395"/>
      <c r="R52" s="395"/>
      <c r="S52" s="395"/>
      <c r="T52" s="395"/>
      <c r="U52" s="395"/>
      <c r="V52" s="395"/>
      <c r="W52" s="395"/>
    </row>
    <row r="53" spans="1:23" x14ac:dyDescent="0.3">
      <c r="A53" s="388"/>
      <c r="B53" s="164" t="s">
        <v>298</v>
      </c>
      <c r="C53" s="389"/>
      <c r="D53" s="390"/>
      <c r="E53" s="390"/>
      <c r="F53" s="392"/>
      <c r="G53" s="391"/>
      <c r="H53" s="390"/>
      <c r="I53" s="217" t="e">
        <f t="shared" si="11"/>
        <v>#DIV/0!</v>
      </c>
      <c r="J53" s="217" t="e">
        <f>Faktury!H53/'Smlouvy, zakázky a jiné potřeby'!O53</f>
        <v>#DIV/0!</v>
      </c>
      <c r="K53" s="394"/>
      <c r="L53" s="229"/>
      <c r="M53" s="228"/>
      <c r="N53" s="144">
        <f t="shared" si="12"/>
        <v>0</v>
      </c>
      <c r="O53" s="145">
        <f t="shared" si="13"/>
        <v>0</v>
      </c>
      <c r="P53" s="395"/>
      <c r="Q53" s="395"/>
      <c r="R53" s="395"/>
      <c r="S53" s="395"/>
      <c r="T53" s="395"/>
      <c r="U53" s="395"/>
      <c r="V53" s="395"/>
      <c r="W53" s="395"/>
    </row>
    <row r="54" spans="1:23" x14ac:dyDescent="0.3">
      <c r="A54" s="388"/>
      <c r="B54" s="164" t="s">
        <v>299</v>
      </c>
      <c r="C54" s="389"/>
      <c r="D54" s="390"/>
      <c r="E54" s="390"/>
      <c r="F54" s="392"/>
      <c r="G54" s="391"/>
      <c r="H54" s="390"/>
      <c r="I54" s="217" t="e">
        <f t="shared" si="11"/>
        <v>#DIV/0!</v>
      </c>
      <c r="J54" s="217" t="e">
        <f>Faktury!H54/'Smlouvy, zakázky a jiné potřeby'!O54</f>
        <v>#DIV/0!</v>
      </c>
      <c r="K54" s="394"/>
      <c r="L54" s="229"/>
      <c r="M54" s="228"/>
      <c r="N54" s="144">
        <f t="shared" si="12"/>
        <v>0</v>
      </c>
      <c r="O54" s="145">
        <f t="shared" si="13"/>
        <v>0</v>
      </c>
      <c r="P54" s="395"/>
      <c r="Q54" s="395"/>
      <c r="R54" s="395"/>
      <c r="S54" s="395"/>
      <c r="T54" s="395"/>
      <c r="U54" s="395"/>
      <c r="V54" s="395"/>
      <c r="W54" s="395"/>
    </row>
    <row r="55" spans="1:23" x14ac:dyDescent="0.3">
      <c r="A55" s="388"/>
      <c r="B55" s="164" t="s">
        <v>300</v>
      </c>
      <c r="C55" s="389"/>
      <c r="D55" s="390"/>
      <c r="E55" s="390"/>
      <c r="F55" s="392"/>
      <c r="G55" s="391"/>
      <c r="H55" s="390"/>
      <c r="I55" s="217" t="e">
        <f t="shared" si="11"/>
        <v>#DIV/0!</v>
      </c>
      <c r="J55" s="217" t="e">
        <f>Faktury!H55/'Smlouvy, zakázky a jiné potřeby'!O55</f>
        <v>#DIV/0!</v>
      </c>
      <c r="K55" s="394"/>
      <c r="L55" s="229"/>
      <c r="M55" s="228"/>
      <c r="N55" s="144">
        <f t="shared" si="12"/>
        <v>0</v>
      </c>
      <c r="O55" s="145">
        <f t="shared" si="13"/>
        <v>0</v>
      </c>
      <c r="P55" s="395"/>
      <c r="Q55" s="395"/>
      <c r="R55" s="395"/>
      <c r="S55" s="395"/>
      <c r="T55" s="395"/>
      <c r="U55" s="395"/>
      <c r="V55" s="395"/>
      <c r="W55" s="395"/>
    </row>
    <row r="56" spans="1:23" x14ac:dyDescent="0.3">
      <c r="A56" s="388"/>
      <c r="B56" s="164" t="s">
        <v>301</v>
      </c>
      <c r="C56" s="389"/>
      <c r="D56" s="390"/>
      <c r="E56" s="390"/>
      <c r="F56" s="389"/>
      <c r="G56" s="393"/>
      <c r="H56" s="390"/>
      <c r="I56" s="217" t="e">
        <f t="shared" si="11"/>
        <v>#DIV/0!</v>
      </c>
      <c r="J56" s="217" t="e">
        <f>Faktury!H56/'Smlouvy, zakázky a jiné potřeby'!O56</f>
        <v>#DIV/0!</v>
      </c>
      <c r="K56" s="394"/>
      <c r="L56" s="229"/>
      <c r="M56" s="228"/>
      <c r="N56" s="144">
        <f t="shared" si="12"/>
        <v>0</v>
      </c>
      <c r="O56" s="145">
        <f t="shared" si="13"/>
        <v>0</v>
      </c>
      <c r="P56" s="395"/>
      <c r="Q56" s="395"/>
      <c r="R56" s="395"/>
      <c r="S56" s="395"/>
      <c r="T56" s="395"/>
      <c r="U56" s="395"/>
      <c r="V56" s="395"/>
      <c r="W56" s="395"/>
    </row>
    <row r="57" spans="1:23" x14ac:dyDescent="0.3">
      <c r="A57" s="388"/>
      <c r="B57" s="164" t="s">
        <v>302</v>
      </c>
      <c r="C57" s="389"/>
      <c r="D57" s="390"/>
      <c r="E57" s="390"/>
      <c r="F57" s="392"/>
      <c r="G57" s="391"/>
      <c r="H57" s="390"/>
      <c r="I57" s="217" t="e">
        <f t="shared" si="11"/>
        <v>#DIV/0!</v>
      </c>
      <c r="J57" s="217" t="e">
        <f>Faktury!H57/'Smlouvy, zakázky a jiné potřeby'!O57</f>
        <v>#DIV/0!</v>
      </c>
      <c r="K57" s="394"/>
      <c r="L57" s="229"/>
      <c r="M57" s="228"/>
      <c r="N57" s="144">
        <f t="shared" si="12"/>
        <v>0</v>
      </c>
      <c r="O57" s="145">
        <f t="shared" si="13"/>
        <v>0</v>
      </c>
      <c r="P57" s="395"/>
      <c r="Q57" s="395"/>
      <c r="R57" s="395"/>
      <c r="S57" s="395"/>
      <c r="T57" s="395"/>
      <c r="U57" s="395"/>
      <c r="V57" s="395"/>
      <c r="W57" s="395"/>
    </row>
    <row r="58" spans="1:23" x14ac:dyDescent="0.3">
      <c r="A58" s="388"/>
      <c r="B58" s="164" t="s">
        <v>303</v>
      </c>
      <c r="C58" s="389"/>
      <c r="D58" s="390"/>
      <c r="E58" s="390"/>
      <c r="F58" s="392"/>
      <c r="G58" s="391"/>
      <c r="H58" s="390"/>
      <c r="I58" s="217" t="e">
        <f t="shared" si="11"/>
        <v>#DIV/0!</v>
      </c>
      <c r="J58" s="217" t="e">
        <f>Faktury!H58/'Smlouvy, zakázky a jiné potřeby'!O58</f>
        <v>#DIV/0!</v>
      </c>
      <c r="K58" s="394"/>
      <c r="L58" s="229"/>
      <c r="M58" s="228"/>
      <c r="N58" s="144">
        <f t="shared" si="12"/>
        <v>0</v>
      </c>
      <c r="O58" s="145">
        <f t="shared" si="13"/>
        <v>0</v>
      </c>
      <c r="P58" s="395"/>
      <c r="Q58" s="395"/>
      <c r="R58" s="395"/>
      <c r="S58" s="395"/>
      <c r="T58" s="395"/>
      <c r="U58" s="395"/>
      <c r="V58" s="395"/>
      <c r="W58" s="395"/>
    </row>
    <row r="59" spans="1:23" x14ac:dyDescent="0.3">
      <c r="A59" s="388"/>
      <c r="B59" s="164" t="s">
        <v>304</v>
      </c>
      <c r="C59" s="389"/>
      <c r="D59" s="390"/>
      <c r="E59" s="390"/>
      <c r="F59" s="392"/>
      <c r="G59" s="391"/>
      <c r="H59" s="390"/>
      <c r="I59" s="217" t="e">
        <f t="shared" si="11"/>
        <v>#DIV/0!</v>
      </c>
      <c r="J59" s="217" t="e">
        <f>Faktury!H59/'Smlouvy, zakázky a jiné potřeby'!O59</f>
        <v>#DIV/0!</v>
      </c>
      <c r="K59" s="394"/>
      <c r="L59" s="229"/>
      <c r="M59" s="228"/>
      <c r="N59" s="144">
        <f t="shared" si="12"/>
        <v>0</v>
      </c>
      <c r="O59" s="145">
        <f t="shared" si="13"/>
        <v>0</v>
      </c>
      <c r="P59" s="395"/>
      <c r="Q59" s="395"/>
      <c r="R59" s="395"/>
      <c r="S59" s="395"/>
      <c r="T59" s="395"/>
      <c r="U59" s="395"/>
      <c r="V59" s="395"/>
      <c r="W59" s="395"/>
    </row>
    <row r="60" spans="1:23" x14ac:dyDescent="0.3">
      <c r="A60" s="388"/>
      <c r="B60" s="164" t="s">
        <v>305</v>
      </c>
      <c r="C60" s="389"/>
      <c r="D60" s="390"/>
      <c r="E60" s="390"/>
      <c r="F60" s="392"/>
      <c r="G60" s="391"/>
      <c r="H60" s="390"/>
      <c r="I60" s="217" t="e">
        <f t="shared" si="11"/>
        <v>#DIV/0!</v>
      </c>
      <c r="J60" s="217" t="e">
        <f>Faktury!H60/'Smlouvy, zakázky a jiné potřeby'!O60</f>
        <v>#DIV/0!</v>
      </c>
      <c r="K60" s="394"/>
      <c r="L60" s="229"/>
      <c r="M60" s="228"/>
      <c r="N60" s="144">
        <f t="shared" si="12"/>
        <v>0</v>
      </c>
      <c r="O60" s="145">
        <f t="shared" si="13"/>
        <v>0</v>
      </c>
      <c r="P60" s="395"/>
      <c r="Q60" s="395"/>
      <c r="R60" s="395"/>
      <c r="S60" s="395"/>
      <c r="T60" s="395"/>
      <c r="U60" s="395"/>
      <c r="V60" s="395"/>
      <c r="W60" s="395"/>
    </row>
    <row r="61" spans="1:23" x14ac:dyDescent="0.3">
      <c r="A61" s="388"/>
      <c r="B61" s="164" t="s">
        <v>306</v>
      </c>
      <c r="C61" s="389"/>
      <c r="D61" s="390"/>
      <c r="E61" s="390"/>
      <c r="F61" s="392"/>
      <c r="G61" s="391"/>
      <c r="H61" s="390"/>
      <c r="I61" s="217" t="e">
        <f t="shared" si="11"/>
        <v>#DIV/0!</v>
      </c>
      <c r="J61" s="217" t="e">
        <f>Faktury!H61/'Smlouvy, zakázky a jiné potřeby'!O61</f>
        <v>#DIV/0!</v>
      </c>
      <c r="K61" s="394"/>
      <c r="L61" s="229"/>
      <c r="M61" s="228"/>
      <c r="N61" s="144">
        <f t="shared" si="12"/>
        <v>0</v>
      </c>
      <c r="O61" s="145">
        <f t="shared" si="13"/>
        <v>0</v>
      </c>
      <c r="P61" s="395"/>
      <c r="Q61" s="395"/>
      <c r="R61" s="395"/>
      <c r="S61" s="395"/>
      <c r="T61" s="395"/>
      <c r="U61" s="395"/>
      <c r="V61" s="395"/>
      <c r="W61" s="395"/>
    </row>
    <row r="62" spans="1:23" x14ac:dyDescent="0.3">
      <c r="A62" s="388"/>
      <c r="B62" s="164" t="s">
        <v>307</v>
      </c>
      <c r="C62" s="389"/>
      <c r="D62" s="390"/>
      <c r="E62" s="390"/>
      <c r="F62" s="392"/>
      <c r="G62" s="391"/>
      <c r="H62" s="390"/>
      <c r="I62" s="217" t="e">
        <f t="shared" si="11"/>
        <v>#DIV/0!</v>
      </c>
      <c r="J62" s="217" t="e">
        <f>Faktury!H62/'Smlouvy, zakázky a jiné potřeby'!O62</f>
        <v>#DIV/0!</v>
      </c>
      <c r="K62" s="394"/>
      <c r="L62" s="229"/>
      <c r="M62" s="228"/>
      <c r="N62" s="144">
        <f t="shared" si="12"/>
        <v>0</v>
      </c>
      <c r="O62" s="145">
        <f t="shared" si="13"/>
        <v>0</v>
      </c>
      <c r="P62" s="395"/>
      <c r="Q62" s="395"/>
      <c r="R62" s="395"/>
      <c r="S62" s="395"/>
      <c r="T62" s="395"/>
      <c r="U62" s="395"/>
      <c r="V62" s="395"/>
      <c r="W62" s="395"/>
    </row>
    <row r="63" spans="1:23" x14ac:dyDescent="0.3">
      <c r="A63" s="388"/>
      <c r="B63" s="164" t="s">
        <v>308</v>
      </c>
      <c r="C63" s="389"/>
      <c r="D63" s="390"/>
      <c r="E63" s="390"/>
      <c r="F63" s="392"/>
      <c r="G63" s="391"/>
      <c r="H63" s="390"/>
      <c r="I63" s="217" t="e">
        <f t="shared" si="11"/>
        <v>#DIV/0!</v>
      </c>
      <c r="J63" s="217" t="e">
        <f>Faktury!H63/'Smlouvy, zakázky a jiné potřeby'!O63</f>
        <v>#DIV/0!</v>
      </c>
      <c r="K63" s="394"/>
      <c r="L63" s="229"/>
      <c r="M63" s="228"/>
      <c r="N63" s="144">
        <f t="shared" si="12"/>
        <v>0</v>
      </c>
      <c r="O63" s="145">
        <f t="shared" si="13"/>
        <v>0</v>
      </c>
      <c r="P63" s="395"/>
      <c r="Q63" s="395"/>
      <c r="R63" s="395"/>
      <c r="S63" s="395"/>
      <c r="T63" s="395"/>
      <c r="U63" s="395"/>
      <c r="V63" s="395"/>
      <c r="W63" s="395"/>
    </row>
    <row r="64" spans="1:23" x14ac:dyDescent="0.3">
      <c r="A64" s="388"/>
      <c r="B64" s="164" t="s">
        <v>309</v>
      </c>
      <c r="C64" s="389"/>
      <c r="D64" s="390"/>
      <c r="E64" s="390"/>
      <c r="F64" s="392"/>
      <c r="G64" s="391"/>
      <c r="H64" s="390"/>
      <c r="I64" s="217" t="e">
        <f t="shared" si="11"/>
        <v>#DIV/0!</v>
      </c>
      <c r="J64" s="217" t="e">
        <f>Faktury!H64/'Smlouvy, zakázky a jiné potřeby'!O64</f>
        <v>#DIV/0!</v>
      </c>
      <c r="K64" s="394"/>
      <c r="L64" s="229"/>
      <c r="M64" s="228"/>
      <c r="N64" s="144">
        <f t="shared" si="12"/>
        <v>0</v>
      </c>
      <c r="O64" s="145">
        <f t="shared" si="13"/>
        <v>0</v>
      </c>
      <c r="P64" s="395"/>
      <c r="Q64" s="395"/>
      <c r="R64" s="395"/>
      <c r="S64" s="395"/>
      <c r="T64" s="395"/>
      <c r="U64" s="395"/>
      <c r="V64" s="395"/>
      <c r="W64" s="395"/>
    </row>
    <row r="65" spans="1:23" x14ac:dyDescent="0.3">
      <c r="A65" s="388"/>
      <c r="B65" s="164" t="s">
        <v>310</v>
      </c>
      <c r="C65" s="389"/>
      <c r="D65" s="390"/>
      <c r="E65" s="390"/>
      <c r="F65" s="392"/>
      <c r="G65" s="391"/>
      <c r="H65" s="390"/>
      <c r="I65" s="217" t="e">
        <f t="shared" si="11"/>
        <v>#DIV/0!</v>
      </c>
      <c r="J65" s="217" t="e">
        <f>Faktury!H65/'Smlouvy, zakázky a jiné potřeby'!O65</f>
        <v>#DIV/0!</v>
      </c>
      <c r="K65" s="394"/>
      <c r="L65" s="229"/>
      <c r="M65" s="228"/>
      <c r="N65" s="144">
        <f t="shared" si="12"/>
        <v>0</v>
      </c>
      <c r="O65" s="145">
        <f t="shared" si="13"/>
        <v>0</v>
      </c>
      <c r="P65" s="395"/>
      <c r="Q65" s="395"/>
      <c r="R65" s="395"/>
      <c r="S65" s="395"/>
      <c r="T65" s="395"/>
      <c r="U65" s="395"/>
      <c r="V65" s="395"/>
      <c r="W65" s="395"/>
    </row>
    <row r="66" spans="1:23" x14ac:dyDescent="0.3">
      <c r="A66" s="388"/>
      <c r="B66" s="164" t="s">
        <v>311</v>
      </c>
      <c r="C66" s="389"/>
      <c r="D66" s="390"/>
      <c r="E66" s="390"/>
      <c r="F66" s="392"/>
      <c r="G66" s="391"/>
      <c r="H66" s="390"/>
      <c r="I66" s="217" t="e">
        <f t="shared" si="11"/>
        <v>#DIV/0!</v>
      </c>
      <c r="J66" s="217" t="e">
        <f>Faktury!H66/'Smlouvy, zakázky a jiné potřeby'!O66</f>
        <v>#DIV/0!</v>
      </c>
      <c r="K66" s="394"/>
      <c r="L66" s="229"/>
      <c r="M66" s="228"/>
      <c r="N66" s="144">
        <f t="shared" si="12"/>
        <v>0</v>
      </c>
      <c r="O66" s="145">
        <f t="shared" si="13"/>
        <v>0</v>
      </c>
      <c r="P66" s="395"/>
      <c r="Q66" s="395"/>
      <c r="R66" s="395"/>
      <c r="S66" s="395"/>
      <c r="T66" s="395"/>
      <c r="U66" s="395"/>
      <c r="V66" s="395"/>
      <c r="W66" s="395"/>
    </row>
    <row r="67" spans="1:23" x14ac:dyDescent="0.3">
      <c r="A67" s="388"/>
      <c r="B67" s="164" t="s">
        <v>312</v>
      </c>
      <c r="C67" s="389"/>
      <c r="D67" s="390"/>
      <c r="E67" s="390"/>
      <c r="F67" s="392"/>
      <c r="G67" s="391"/>
      <c r="H67" s="390"/>
      <c r="I67" s="217" t="e">
        <f t="shared" si="11"/>
        <v>#DIV/0!</v>
      </c>
      <c r="J67" s="217" t="e">
        <f>Faktury!H67/'Smlouvy, zakázky a jiné potřeby'!O67</f>
        <v>#DIV/0!</v>
      </c>
      <c r="K67" s="394"/>
      <c r="L67" s="229"/>
      <c r="M67" s="228"/>
      <c r="N67" s="144">
        <f t="shared" si="12"/>
        <v>0</v>
      </c>
      <c r="O67" s="145">
        <f t="shared" si="13"/>
        <v>0</v>
      </c>
      <c r="P67" s="395"/>
      <c r="Q67" s="395"/>
      <c r="R67" s="395"/>
      <c r="S67" s="395"/>
      <c r="T67" s="395"/>
      <c r="U67" s="395"/>
      <c r="V67" s="395"/>
      <c r="W67" s="395"/>
    </row>
    <row r="68" spans="1:23" x14ac:dyDescent="0.3">
      <c r="A68" s="388"/>
      <c r="B68" s="164" t="s">
        <v>313</v>
      </c>
      <c r="C68" s="389"/>
      <c r="D68" s="390"/>
      <c r="E68" s="390"/>
      <c r="F68" s="392"/>
      <c r="G68" s="391"/>
      <c r="H68" s="390"/>
      <c r="I68" s="217" t="e">
        <f t="shared" si="11"/>
        <v>#DIV/0!</v>
      </c>
      <c r="J68" s="217" t="e">
        <f>Faktury!H68/'Smlouvy, zakázky a jiné potřeby'!O68</f>
        <v>#DIV/0!</v>
      </c>
      <c r="K68" s="394"/>
      <c r="L68" s="229"/>
      <c r="M68" s="219"/>
      <c r="N68" s="144">
        <f t="shared" si="12"/>
        <v>0</v>
      </c>
      <c r="O68" s="145">
        <f t="shared" si="13"/>
        <v>0</v>
      </c>
      <c r="P68" s="395"/>
      <c r="Q68" s="395"/>
      <c r="R68" s="395"/>
      <c r="S68" s="395"/>
      <c r="T68" s="395"/>
      <c r="U68" s="395"/>
      <c r="V68" s="395"/>
      <c r="W68" s="395"/>
    </row>
    <row r="69" spans="1:23" x14ac:dyDescent="0.3">
      <c r="A69" s="388"/>
      <c r="B69" s="164" t="s">
        <v>314</v>
      </c>
      <c r="C69" s="389"/>
      <c r="D69" s="390"/>
      <c r="E69" s="390"/>
      <c r="F69" s="392"/>
      <c r="G69" s="391"/>
      <c r="H69" s="390"/>
      <c r="I69" s="217" t="e">
        <f t="shared" si="11"/>
        <v>#DIV/0!</v>
      </c>
      <c r="J69" s="217" t="e">
        <f>Faktury!H69/'Smlouvy, zakázky a jiné potřeby'!O69</f>
        <v>#DIV/0!</v>
      </c>
      <c r="K69" s="394"/>
      <c r="L69" s="229"/>
      <c r="M69" s="219"/>
      <c r="N69" s="144">
        <f t="shared" si="12"/>
        <v>0</v>
      </c>
      <c r="O69" s="145">
        <f t="shared" si="13"/>
        <v>0</v>
      </c>
      <c r="P69" s="395"/>
      <c r="Q69" s="395"/>
      <c r="R69" s="395"/>
      <c r="S69" s="395"/>
      <c r="T69" s="395"/>
      <c r="U69" s="395"/>
      <c r="V69" s="395"/>
      <c r="W69" s="395"/>
    </row>
    <row r="70" spans="1:23" x14ac:dyDescent="0.3">
      <c r="A70" s="388"/>
      <c r="B70" s="164" t="s">
        <v>315</v>
      </c>
      <c r="C70" s="389"/>
      <c r="D70" s="390"/>
      <c r="E70" s="390"/>
      <c r="F70" s="392"/>
      <c r="G70" s="391"/>
      <c r="H70" s="390"/>
      <c r="I70" s="217" t="e">
        <f t="shared" si="11"/>
        <v>#DIV/0!</v>
      </c>
      <c r="J70" s="217" t="e">
        <f>Faktury!H70/'Smlouvy, zakázky a jiné potřeby'!O70</f>
        <v>#DIV/0!</v>
      </c>
      <c r="K70" s="394"/>
      <c r="L70" s="229"/>
      <c r="M70" s="219"/>
      <c r="N70" s="144">
        <f t="shared" si="12"/>
        <v>0</v>
      </c>
      <c r="O70" s="145">
        <f t="shared" si="13"/>
        <v>0</v>
      </c>
      <c r="P70" s="395"/>
      <c r="Q70" s="395"/>
      <c r="R70" s="395"/>
      <c r="S70" s="395"/>
      <c r="T70" s="395"/>
      <c r="U70" s="395"/>
      <c r="V70" s="395"/>
      <c r="W70" s="395"/>
    </row>
    <row r="71" spans="1:23" x14ac:dyDescent="0.3">
      <c r="A71" s="388"/>
      <c r="B71" s="164" t="s">
        <v>316</v>
      </c>
      <c r="C71" s="389"/>
      <c r="D71" s="390"/>
      <c r="E71" s="390"/>
      <c r="F71" s="389"/>
      <c r="G71" s="393"/>
      <c r="H71" s="390"/>
      <c r="I71" s="217" t="e">
        <f t="shared" si="11"/>
        <v>#DIV/0!</v>
      </c>
      <c r="J71" s="217" t="e">
        <f>Faktury!H71/'Smlouvy, zakázky a jiné potřeby'!O71</f>
        <v>#DIV/0!</v>
      </c>
      <c r="K71" s="394"/>
      <c r="L71" s="229"/>
      <c r="M71" s="219"/>
      <c r="N71" s="144">
        <f t="shared" si="12"/>
        <v>0</v>
      </c>
      <c r="O71" s="145">
        <f t="shared" si="13"/>
        <v>0</v>
      </c>
      <c r="P71" s="395"/>
      <c r="Q71" s="395"/>
      <c r="R71" s="395"/>
      <c r="S71" s="395"/>
      <c r="T71" s="395"/>
      <c r="U71" s="395"/>
      <c r="V71" s="395"/>
      <c r="W71" s="395"/>
    </row>
    <row r="72" spans="1:23" x14ac:dyDescent="0.3">
      <c r="A72" s="388"/>
      <c r="B72" s="164" t="s">
        <v>317</v>
      </c>
      <c r="C72" s="389"/>
      <c r="D72" s="390"/>
      <c r="E72" s="390"/>
      <c r="F72" s="392"/>
      <c r="G72" s="391"/>
      <c r="H72" s="390"/>
      <c r="I72" s="217" t="e">
        <f t="shared" si="11"/>
        <v>#DIV/0!</v>
      </c>
      <c r="J72" s="217" t="e">
        <f>Faktury!H72/'Smlouvy, zakázky a jiné potřeby'!O72</f>
        <v>#DIV/0!</v>
      </c>
      <c r="K72" s="394"/>
      <c r="L72" s="229"/>
      <c r="M72" s="219"/>
      <c r="N72" s="144">
        <f t="shared" si="12"/>
        <v>0</v>
      </c>
      <c r="O72" s="145">
        <f t="shared" si="13"/>
        <v>0</v>
      </c>
      <c r="P72" s="395"/>
      <c r="Q72" s="395"/>
      <c r="R72" s="395"/>
      <c r="S72" s="395"/>
      <c r="T72" s="395"/>
      <c r="U72" s="395"/>
      <c r="V72" s="395"/>
      <c r="W72" s="395"/>
    </row>
    <row r="73" spans="1:23" x14ac:dyDescent="0.3">
      <c r="A73" s="388"/>
      <c r="B73" s="164" t="s">
        <v>318</v>
      </c>
      <c r="C73" s="389"/>
      <c r="D73" s="390"/>
      <c r="E73" s="390"/>
      <c r="F73" s="392"/>
      <c r="G73" s="391"/>
      <c r="H73" s="390"/>
      <c r="I73" s="217" t="e">
        <f t="shared" si="11"/>
        <v>#DIV/0!</v>
      </c>
      <c r="J73" s="217" t="e">
        <f>Faktury!H73/'Smlouvy, zakázky a jiné potřeby'!O73</f>
        <v>#DIV/0!</v>
      </c>
      <c r="K73" s="394"/>
      <c r="L73" s="229"/>
      <c r="M73" s="219"/>
      <c r="N73" s="144">
        <f t="shared" si="12"/>
        <v>0</v>
      </c>
      <c r="O73" s="145">
        <f t="shared" si="13"/>
        <v>0</v>
      </c>
      <c r="P73" s="395"/>
      <c r="Q73" s="395"/>
      <c r="R73" s="395"/>
      <c r="S73" s="395"/>
      <c r="T73" s="395"/>
      <c r="U73" s="395"/>
      <c r="V73" s="395"/>
      <c r="W73" s="395"/>
    </row>
    <row r="74" spans="1:23" x14ac:dyDescent="0.3">
      <c r="A74" s="388"/>
      <c r="B74" s="164" t="s">
        <v>319</v>
      </c>
      <c r="C74" s="389"/>
      <c r="D74" s="390"/>
      <c r="E74" s="390"/>
      <c r="F74" s="392"/>
      <c r="G74" s="391"/>
      <c r="H74" s="390"/>
      <c r="I74" s="217" t="e">
        <f t="shared" si="11"/>
        <v>#DIV/0!</v>
      </c>
      <c r="J74" s="217" t="e">
        <f>Faktury!H74/'Smlouvy, zakázky a jiné potřeby'!O74</f>
        <v>#DIV/0!</v>
      </c>
      <c r="K74" s="394"/>
      <c r="L74" s="229"/>
      <c r="M74" s="219"/>
      <c r="N74" s="144">
        <f t="shared" si="12"/>
        <v>0</v>
      </c>
      <c r="O74" s="145">
        <f t="shared" si="13"/>
        <v>0</v>
      </c>
      <c r="P74" s="395"/>
      <c r="Q74" s="395"/>
      <c r="R74" s="395"/>
      <c r="S74" s="395"/>
      <c r="T74" s="395"/>
      <c r="U74" s="395"/>
      <c r="V74" s="395"/>
      <c r="W74" s="395"/>
    </row>
    <row r="75" spans="1:23" x14ac:dyDescent="0.3">
      <c r="A75" s="388"/>
      <c r="B75" s="164" t="s">
        <v>320</v>
      </c>
      <c r="C75" s="389"/>
      <c r="D75" s="390"/>
      <c r="E75" s="390"/>
      <c r="F75" s="392"/>
      <c r="G75" s="391"/>
      <c r="H75" s="390"/>
      <c r="I75" s="217" t="e">
        <f t="shared" si="11"/>
        <v>#DIV/0!</v>
      </c>
      <c r="J75" s="217" t="e">
        <f>Faktury!H75/'Smlouvy, zakázky a jiné potřeby'!O75</f>
        <v>#DIV/0!</v>
      </c>
      <c r="K75" s="394"/>
      <c r="L75" s="229"/>
      <c r="M75" s="219"/>
      <c r="N75" s="144">
        <f t="shared" si="12"/>
        <v>0</v>
      </c>
      <c r="O75" s="145">
        <f t="shared" si="13"/>
        <v>0</v>
      </c>
      <c r="P75" s="395"/>
      <c r="Q75" s="395"/>
      <c r="R75" s="395"/>
      <c r="S75" s="395"/>
      <c r="T75" s="395"/>
      <c r="U75" s="395"/>
      <c r="V75" s="395"/>
      <c r="W75" s="395"/>
    </row>
    <row r="76" spans="1:23" x14ac:dyDescent="0.3">
      <c r="A76" s="388"/>
      <c r="B76" s="164" t="s">
        <v>321</v>
      </c>
      <c r="C76" s="389"/>
      <c r="D76" s="390"/>
      <c r="E76" s="390"/>
      <c r="F76" s="392"/>
      <c r="G76" s="391"/>
      <c r="H76" s="390"/>
      <c r="I76" s="217" t="e">
        <f t="shared" si="11"/>
        <v>#DIV/0!</v>
      </c>
      <c r="J76" s="217" t="e">
        <f>Faktury!H76/'Smlouvy, zakázky a jiné potřeby'!O76</f>
        <v>#DIV/0!</v>
      </c>
      <c r="K76" s="394"/>
      <c r="L76" s="229"/>
      <c r="M76" s="219"/>
      <c r="N76" s="144">
        <f t="shared" si="12"/>
        <v>0</v>
      </c>
      <c r="O76" s="145">
        <f t="shared" si="13"/>
        <v>0</v>
      </c>
      <c r="P76" s="395"/>
      <c r="Q76" s="395"/>
      <c r="R76" s="395"/>
      <c r="S76" s="395"/>
      <c r="T76" s="395"/>
      <c r="U76" s="395"/>
      <c r="V76" s="395"/>
      <c r="W76" s="395"/>
    </row>
    <row r="77" spans="1:23" x14ac:dyDescent="0.3">
      <c r="A77" s="388"/>
      <c r="B77" s="164" t="s">
        <v>322</v>
      </c>
      <c r="C77" s="389"/>
      <c r="D77" s="390"/>
      <c r="E77" s="390"/>
      <c r="F77" s="392"/>
      <c r="G77" s="391"/>
      <c r="H77" s="390"/>
      <c r="I77" s="217" t="e">
        <f t="shared" si="11"/>
        <v>#DIV/0!</v>
      </c>
      <c r="J77" s="217" t="e">
        <f>Faktury!H77/'Smlouvy, zakázky a jiné potřeby'!O77</f>
        <v>#DIV/0!</v>
      </c>
      <c r="K77" s="394"/>
      <c r="L77" s="229"/>
      <c r="M77" s="219"/>
      <c r="N77" s="144">
        <f t="shared" si="12"/>
        <v>0</v>
      </c>
      <c r="O77" s="145">
        <f t="shared" si="13"/>
        <v>0</v>
      </c>
      <c r="P77" s="395"/>
      <c r="Q77" s="395"/>
      <c r="R77" s="395"/>
      <c r="S77" s="395"/>
      <c r="T77" s="395"/>
      <c r="U77" s="395"/>
      <c r="V77" s="395"/>
      <c r="W77" s="395"/>
    </row>
    <row r="78" spans="1:23" x14ac:dyDescent="0.3">
      <c r="A78" s="388"/>
      <c r="B78" s="164" t="s">
        <v>323</v>
      </c>
      <c r="C78" s="389"/>
      <c r="D78" s="390"/>
      <c r="E78" s="390"/>
      <c r="F78" s="392"/>
      <c r="G78" s="391"/>
      <c r="H78" s="390"/>
      <c r="I78" s="217" t="e">
        <f t="shared" si="11"/>
        <v>#DIV/0!</v>
      </c>
      <c r="J78" s="217" t="e">
        <f>Faktury!H78/'Smlouvy, zakázky a jiné potřeby'!O78</f>
        <v>#DIV/0!</v>
      </c>
      <c r="K78" s="394"/>
      <c r="L78" s="229"/>
      <c r="M78" s="219"/>
      <c r="N78" s="144">
        <f t="shared" si="12"/>
        <v>0</v>
      </c>
      <c r="O78" s="145">
        <f t="shared" si="13"/>
        <v>0</v>
      </c>
      <c r="P78" s="395"/>
      <c r="Q78" s="395"/>
      <c r="R78" s="395"/>
      <c r="S78" s="395"/>
      <c r="T78" s="395"/>
      <c r="U78" s="395"/>
      <c r="V78" s="395"/>
      <c r="W78" s="395"/>
    </row>
    <row r="79" spans="1:23" x14ac:dyDescent="0.3">
      <c r="A79" s="388"/>
      <c r="B79" s="164" t="s">
        <v>324</v>
      </c>
      <c r="C79" s="389"/>
      <c r="D79" s="390"/>
      <c r="E79" s="390"/>
      <c r="F79" s="392"/>
      <c r="G79" s="391"/>
      <c r="H79" s="390"/>
      <c r="I79" s="217" t="e">
        <f t="shared" si="11"/>
        <v>#DIV/0!</v>
      </c>
      <c r="J79" s="217" t="e">
        <f>Faktury!H79/'Smlouvy, zakázky a jiné potřeby'!O79</f>
        <v>#DIV/0!</v>
      </c>
      <c r="K79" s="394"/>
      <c r="L79" s="229"/>
      <c r="M79" s="219"/>
      <c r="N79" s="144">
        <f t="shared" si="12"/>
        <v>0</v>
      </c>
      <c r="O79" s="145">
        <f t="shared" si="13"/>
        <v>0</v>
      </c>
      <c r="P79" s="395"/>
      <c r="Q79" s="395"/>
      <c r="R79" s="395"/>
      <c r="S79" s="395"/>
      <c r="T79" s="395"/>
      <c r="U79" s="395"/>
      <c r="V79" s="395"/>
      <c r="W79" s="395"/>
    </row>
    <row r="80" spans="1:23" x14ac:dyDescent="0.3">
      <c r="A80" s="388"/>
      <c r="B80" s="164" t="s">
        <v>325</v>
      </c>
      <c r="C80" s="389"/>
      <c r="D80" s="390"/>
      <c r="E80" s="390"/>
      <c r="F80" s="392"/>
      <c r="G80" s="391"/>
      <c r="H80" s="390"/>
      <c r="I80" s="217" t="e">
        <f t="shared" si="11"/>
        <v>#DIV/0!</v>
      </c>
      <c r="J80" s="217" t="e">
        <f>Faktury!H80/'Smlouvy, zakázky a jiné potřeby'!O80</f>
        <v>#DIV/0!</v>
      </c>
      <c r="K80" s="394"/>
      <c r="L80" s="229"/>
      <c r="M80" s="219"/>
      <c r="N80" s="144">
        <f t="shared" si="12"/>
        <v>0</v>
      </c>
      <c r="O80" s="145">
        <f t="shared" si="13"/>
        <v>0</v>
      </c>
      <c r="P80" s="395"/>
      <c r="Q80" s="395"/>
      <c r="R80" s="395"/>
      <c r="S80" s="395"/>
      <c r="T80" s="395"/>
      <c r="U80" s="395"/>
      <c r="V80" s="395"/>
      <c r="W80" s="395"/>
    </row>
    <row r="81" spans="1:23" x14ac:dyDescent="0.3">
      <c r="A81" s="388"/>
      <c r="B81" s="164" t="s">
        <v>326</v>
      </c>
      <c r="C81" s="389"/>
      <c r="D81" s="390"/>
      <c r="E81" s="390"/>
      <c r="F81" s="392"/>
      <c r="G81" s="391"/>
      <c r="H81" s="390"/>
      <c r="I81" s="217" t="e">
        <f t="shared" ref="I81:I115" si="14">(K81+M81)/O81</f>
        <v>#DIV/0!</v>
      </c>
      <c r="J81" s="217" t="e">
        <f>Faktury!H81/'Smlouvy, zakázky a jiné potřeby'!O81</f>
        <v>#DIV/0!</v>
      </c>
      <c r="K81" s="394"/>
      <c r="L81" s="229"/>
      <c r="M81" s="219"/>
      <c r="N81" s="144">
        <f t="shared" ref="N81:N115" si="15">O81-K81-M81</f>
        <v>0</v>
      </c>
      <c r="O81" s="145">
        <f t="shared" si="13"/>
        <v>0</v>
      </c>
      <c r="P81" s="395"/>
      <c r="Q81" s="395"/>
      <c r="R81" s="395"/>
      <c r="S81" s="395"/>
      <c r="T81" s="395"/>
      <c r="U81" s="395"/>
      <c r="V81" s="395"/>
      <c r="W81" s="395"/>
    </row>
    <row r="82" spans="1:23" x14ac:dyDescent="0.3">
      <c r="A82" s="388"/>
      <c r="B82" s="164" t="s">
        <v>327</v>
      </c>
      <c r="C82" s="389"/>
      <c r="D82" s="390"/>
      <c r="E82" s="390"/>
      <c r="F82" s="392"/>
      <c r="G82" s="391"/>
      <c r="H82" s="390"/>
      <c r="I82" s="217" t="e">
        <f t="shared" si="14"/>
        <v>#DIV/0!</v>
      </c>
      <c r="J82" s="217" t="e">
        <f>Faktury!H82/'Smlouvy, zakázky a jiné potřeby'!O82</f>
        <v>#DIV/0!</v>
      </c>
      <c r="K82" s="394"/>
      <c r="L82" s="229"/>
      <c r="M82" s="219"/>
      <c r="N82" s="144">
        <f t="shared" si="15"/>
        <v>0</v>
      </c>
      <c r="O82" s="145">
        <f t="shared" si="13"/>
        <v>0</v>
      </c>
      <c r="P82" s="395"/>
      <c r="Q82" s="395"/>
      <c r="R82" s="395"/>
      <c r="S82" s="395"/>
      <c r="T82" s="395"/>
      <c r="U82" s="395"/>
      <c r="V82" s="395"/>
      <c r="W82" s="395"/>
    </row>
    <row r="83" spans="1:23" x14ac:dyDescent="0.3">
      <c r="A83" s="388"/>
      <c r="B83" s="164" t="s">
        <v>328</v>
      </c>
      <c r="C83" s="389"/>
      <c r="D83" s="390"/>
      <c r="E83" s="390"/>
      <c r="F83" s="392"/>
      <c r="G83" s="391"/>
      <c r="H83" s="390"/>
      <c r="I83" s="217" t="e">
        <f t="shared" si="14"/>
        <v>#DIV/0!</v>
      </c>
      <c r="J83" s="217" t="e">
        <f>Faktury!H83/'Smlouvy, zakázky a jiné potřeby'!O83</f>
        <v>#DIV/0!</v>
      </c>
      <c r="K83" s="394"/>
      <c r="L83" s="229"/>
      <c r="M83" s="219"/>
      <c r="N83" s="144">
        <f t="shared" si="15"/>
        <v>0</v>
      </c>
      <c r="O83" s="145">
        <f t="shared" ref="O83:O115" si="16">SUM(P83:W83)</f>
        <v>0</v>
      </c>
      <c r="P83" s="395"/>
      <c r="Q83" s="395"/>
      <c r="R83" s="395"/>
      <c r="S83" s="395"/>
      <c r="T83" s="395"/>
      <c r="U83" s="395"/>
      <c r="V83" s="395"/>
      <c r="W83" s="395"/>
    </row>
    <row r="84" spans="1:23" x14ac:dyDescent="0.3">
      <c r="A84" s="388"/>
      <c r="B84" s="164" t="s">
        <v>329</v>
      </c>
      <c r="C84" s="389"/>
      <c r="D84" s="390"/>
      <c r="E84" s="390"/>
      <c r="F84" s="392"/>
      <c r="G84" s="391"/>
      <c r="H84" s="390"/>
      <c r="I84" s="217" t="e">
        <f t="shared" si="14"/>
        <v>#DIV/0!</v>
      </c>
      <c r="J84" s="217" t="e">
        <f>Faktury!H84/'Smlouvy, zakázky a jiné potřeby'!O84</f>
        <v>#DIV/0!</v>
      </c>
      <c r="K84" s="394"/>
      <c r="L84" s="229"/>
      <c r="M84" s="219"/>
      <c r="N84" s="144">
        <f t="shared" si="15"/>
        <v>0</v>
      </c>
      <c r="O84" s="145">
        <f t="shared" si="16"/>
        <v>0</v>
      </c>
      <c r="P84" s="395"/>
      <c r="Q84" s="395"/>
      <c r="R84" s="395"/>
      <c r="S84" s="395"/>
      <c r="T84" s="395"/>
      <c r="U84" s="395"/>
      <c r="V84" s="395"/>
      <c r="W84" s="395"/>
    </row>
    <row r="85" spans="1:23" x14ac:dyDescent="0.3">
      <c r="A85" s="172"/>
      <c r="B85" s="164" t="s">
        <v>330</v>
      </c>
      <c r="C85" s="173"/>
      <c r="D85" s="174"/>
      <c r="E85" s="174"/>
      <c r="F85" s="235"/>
      <c r="G85" s="178"/>
      <c r="H85" s="174"/>
      <c r="I85" s="217" t="e">
        <f t="shared" si="14"/>
        <v>#DIV/0!</v>
      </c>
      <c r="J85" s="217" t="e">
        <f>Faktury!H85/'Smlouvy, zakázky a jiné potřeby'!O85</f>
        <v>#DIV/0!</v>
      </c>
      <c r="K85" s="332"/>
      <c r="L85" s="229"/>
      <c r="M85" s="211"/>
      <c r="N85" s="144">
        <f t="shared" si="15"/>
        <v>0</v>
      </c>
      <c r="O85" s="145">
        <f t="shared" si="16"/>
        <v>0</v>
      </c>
      <c r="P85" s="157"/>
      <c r="Q85" s="157"/>
      <c r="R85" s="157"/>
      <c r="S85" s="157"/>
      <c r="T85" s="157"/>
      <c r="U85" s="157"/>
      <c r="V85" s="157"/>
      <c r="W85" s="157"/>
    </row>
    <row r="86" spans="1:23" x14ac:dyDescent="0.3">
      <c r="A86" s="172"/>
      <c r="B86" s="164" t="s">
        <v>331</v>
      </c>
      <c r="C86" s="173"/>
      <c r="D86" s="174"/>
      <c r="E86" s="174"/>
      <c r="F86" s="235"/>
      <c r="G86" s="178"/>
      <c r="H86" s="174"/>
      <c r="I86" s="217" t="e">
        <f t="shared" si="14"/>
        <v>#DIV/0!</v>
      </c>
      <c r="J86" s="217" t="e">
        <f>Faktury!H86/'Smlouvy, zakázky a jiné potřeby'!O86</f>
        <v>#DIV/0!</v>
      </c>
      <c r="K86" s="332"/>
      <c r="L86" s="229"/>
      <c r="M86" s="211"/>
      <c r="N86" s="144">
        <f t="shared" si="15"/>
        <v>0</v>
      </c>
      <c r="O86" s="145">
        <f t="shared" si="16"/>
        <v>0</v>
      </c>
      <c r="P86" s="157"/>
      <c r="Q86" s="157"/>
      <c r="R86" s="157"/>
      <c r="S86" s="157"/>
      <c r="T86" s="157"/>
      <c r="U86" s="157"/>
      <c r="V86" s="157"/>
      <c r="W86" s="157"/>
    </row>
    <row r="87" spans="1:23" x14ac:dyDescent="0.3">
      <c r="A87" s="172"/>
      <c r="B87" s="164" t="s">
        <v>332</v>
      </c>
      <c r="C87" s="173"/>
      <c r="D87" s="174"/>
      <c r="E87" s="174"/>
      <c r="F87" s="235"/>
      <c r="G87" s="178"/>
      <c r="H87" s="174"/>
      <c r="I87" s="217" t="e">
        <f t="shared" si="14"/>
        <v>#DIV/0!</v>
      </c>
      <c r="J87" s="217" t="e">
        <f>Faktury!H87/'Smlouvy, zakázky a jiné potřeby'!O87</f>
        <v>#DIV/0!</v>
      </c>
      <c r="K87" s="332"/>
      <c r="L87" s="229"/>
      <c r="M87" s="211"/>
      <c r="N87" s="144">
        <f t="shared" si="15"/>
        <v>0</v>
      </c>
      <c r="O87" s="145">
        <f t="shared" si="16"/>
        <v>0</v>
      </c>
      <c r="P87" s="157"/>
      <c r="Q87" s="157"/>
      <c r="R87" s="157"/>
      <c r="S87" s="157"/>
      <c r="T87" s="157"/>
      <c r="U87" s="157"/>
      <c r="V87" s="157"/>
      <c r="W87" s="157"/>
    </row>
    <row r="88" spans="1:23" x14ac:dyDescent="0.3">
      <c r="A88" s="172"/>
      <c r="B88" s="164" t="s">
        <v>333</v>
      </c>
      <c r="C88" s="173"/>
      <c r="D88" s="174"/>
      <c r="E88" s="174"/>
      <c r="F88" s="235"/>
      <c r="G88" s="178"/>
      <c r="H88" s="174"/>
      <c r="I88" s="217" t="e">
        <f t="shared" si="14"/>
        <v>#DIV/0!</v>
      </c>
      <c r="J88" s="217" t="e">
        <f>Faktury!H88/'Smlouvy, zakázky a jiné potřeby'!O88</f>
        <v>#DIV/0!</v>
      </c>
      <c r="K88" s="332"/>
      <c r="L88" s="229"/>
      <c r="M88" s="211"/>
      <c r="N88" s="144">
        <f t="shared" si="15"/>
        <v>0</v>
      </c>
      <c r="O88" s="145">
        <f t="shared" si="16"/>
        <v>0</v>
      </c>
      <c r="P88" s="157"/>
      <c r="Q88" s="157"/>
      <c r="R88" s="157"/>
      <c r="S88" s="157"/>
      <c r="T88" s="157"/>
      <c r="U88" s="157"/>
      <c r="V88" s="157"/>
      <c r="W88" s="157"/>
    </row>
    <row r="89" spans="1:23" x14ac:dyDescent="0.3">
      <c r="A89" s="172"/>
      <c r="B89" s="164" t="s">
        <v>334</v>
      </c>
      <c r="C89" s="173"/>
      <c r="D89" s="174"/>
      <c r="E89" s="174"/>
      <c r="F89" s="235"/>
      <c r="G89" s="178"/>
      <c r="H89" s="174"/>
      <c r="I89" s="217" t="e">
        <f t="shared" si="14"/>
        <v>#DIV/0!</v>
      </c>
      <c r="J89" s="217" t="e">
        <f>Faktury!H89/'Smlouvy, zakázky a jiné potřeby'!O89</f>
        <v>#DIV/0!</v>
      </c>
      <c r="K89" s="332"/>
      <c r="L89" s="229"/>
      <c r="M89" s="211"/>
      <c r="N89" s="144">
        <f t="shared" si="15"/>
        <v>0</v>
      </c>
      <c r="O89" s="145">
        <f t="shared" si="16"/>
        <v>0</v>
      </c>
      <c r="P89" s="157"/>
      <c r="Q89" s="157"/>
      <c r="R89" s="157"/>
      <c r="S89" s="157"/>
      <c r="T89" s="157"/>
      <c r="U89" s="157"/>
      <c r="V89" s="157"/>
      <c r="W89" s="157"/>
    </row>
    <row r="90" spans="1:23" x14ac:dyDescent="0.3">
      <c r="A90" s="172"/>
      <c r="B90" s="164" t="s">
        <v>335</v>
      </c>
      <c r="C90" s="173"/>
      <c r="D90" s="174"/>
      <c r="E90" s="174"/>
      <c r="F90" s="235"/>
      <c r="G90" s="178"/>
      <c r="H90" s="174"/>
      <c r="I90" s="217" t="e">
        <f t="shared" si="14"/>
        <v>#DIV/0!</v>
      </c>
      <c r="J90" s="217" t="e">
        <f>Faktury!H90/'Smlouvy, zakázky a jiné potřeby'!O90</f>
        <v>#DIV/0!</v>
      </c>
      <c r="K90" s="332"/>
      <c r="L90" s="229"/>
      <c r="M90" s="211"/>
      <c r="N90" s="144">
        <f t="shared" si="15"/>
        <v>0</v>
      </c>
      <c r="O90" s="145">
        <f t="shared" si="16"/>
        <v>0</v>
      </c>
      <c r="P90" s="157"/>
      <c r="Q90" s="157"/>
      <c r="R90" s="157"/>
      <c r="S90" s="157"/>
      <c r="T90" s="157"/>
      <c r="U90" s="157"/>
      <c r="V90" s="157"/>
      <c r="W90" s="157"/>
    </row>
    <row r="91" spans="1:23" x14ac:dyDescent="0.3">
      <c r="A91" s="172"/>
      <c r="B91" s="164" t="s">
        <v>336</v>
      </c>
      <c r="C91" s="173"/>
      <c r="D91" s="174"/>
      <c r="E91" s="174"/>
      <c r="F91" s="235"/>
      <c r="G91" s="178"/>
      <c r="H91" s="174"/>
      <c r="I91" s="217" t="e">
        <f t="shared" si="14"/>
        <v>#DIV/0!</v>
      </c>
      <c r="J91" s="217" t="e">
        <f>Faktury!H91/'Smlouvy, zakázky a jiné potřeby'!O91</f>
        <v>#DIV/0!</v>
      </c>
      <c r="K91" s="332"/>
      <c r="L91" s="229"/>
      <c r="M91" s="211"/>
      <c r="N91" s="144">
        <f t="shared" si="15"/>
        <v>0</v>
      </c>
      <c r="O91" s="145">
        <f t="shared" si="16"/>
        <v>0</v>
      </c>
      <c r="P91" s="157"/>
      <c r="Q91" s="157"/>
      <c r="R91" s="157"/>
      <c r="S91" s="157"/>
      <c r="T91" s="157"/>
      <c r="U91" s="157"/>
      <c r="V91" s="157"/>
      <c r="W91" s="157"/>
    </row>
    <row r="92" spans="1:23" x14ac:dyDescent="0.3">
      <c r="A92" s="172"/>
      <c r="B92" s="164" t="s">
        <v>337</v>
      </c>
      <c r="C92" s="173"/>
      <c r="D92" s="174"/>
      <c r="E92" s="174"/>
      <c r="F92" s="235"/>
      <c r="G92" s="178"/>
      <c r="H92" s="174"/>
      <c r="I92" s="217" t="e">
        <f t="shared" si="14"/>
        <v>#DIV/0!</v>
      </c>
      <c r="J92" s="217" t="e">
        <f>Faktury!H92/'Smlouvy, zakázky a jiné potřeby'!O92</f>
        <v>#DIV/0!</v>
      </c>
      <c r="K92" s="332"/>
      <c r="L92" s="229"/>
      <c r="M92" s="211"/>
      <c r="N92" s="144">
        <f t="shared" si="15"/>
        <v>0</v>
      </c>
      <c r="O92" s="145">
        <f t="shared" si="16"/>
        <v>0</v>
      </c>
      <c r="P92" s="157"/>
      <c r="Q92" s="157"/>
      <c r="R92" s="157"/>
      <c r="S92" s="157"/>
      <c r="T92" s="157"/>
      <c r="U92" s="157"/>
      <c r="V92" s="157"/>
      <c r="W92" s="157"/>
    </row>
    <row r="93" spans="1:23" x14ac:dyDescent="0.3">
      <c r="A93" s="172"/>
      <c r="B93" s="164" t="s">
        <v>338</v>
      </c>
      <c r="C93" s="173"/>
      <c r="D93" s="174"/>
      <c r="E93" s="174"/>
      <c r="F93" s="235"/>
      <c r="G93" s="178"/>
      <c r="H93" s="174"/>
      <c r="I93" s="217" t="e">
        <f t="shared" si="14"/>
        <v>#DIV/0!</v>
      </c>
      <c r="J93" s="217" t="e">
        <f>Faktury!H93/'Smlouvy, zakázky a jiné potřeby'!O93</f>
        <v>#DIV/0!</v>
      </c>
      <c r="K93" s="332"/>
      <c r="L93" s="229"/>
      <c r="M93" s="211"/>
      <c r="N93" s="144">
        <f t="shared" si="15"/>
        <v>0</v>
      </c>
      <c r="O93" s="145">
        <f t="shared" si="16"/>
        <v>0</v>
      </c>
      <c r="P93" s="157"/>
      <c r="Q93" s="157"/>
      <c r="R93" s="157"/>
      <c r="S93" s="157"/>
      <c r="T93" s="157"/>
      <c r="U93" s="157"/>
      <c r="V93" s="157"/>
      <c r="W93" s="157"/>
    </row>
    <row r="94" spans="1:23" x14ac:dyDescent="0.3">
      <c r="A94" s="172"/>
      <c r="B94" s="164" t="s">
        <v>339</v>
      </c>
      <c r="C94" s="173"/>
      <c r="D94" s="174"/>
      <c r="E94" s="174"/>
      <c r="F94" s="235"/>
      <c r="G94" s="178"/>
      <c r="H94" s="174"/>
      <c r="I94" s="217" t="e">
        <f t="shared" si="14"/>
        <v>#DIV/0!</v>
      </c>
      <c r="J94" s="217" t="e">
        <f>Faktury!H94/'Smlouvy, zakázky a jiné potřeby'!O94</f>
        <v>#DIV/0!</v>
      </c>
      <c r="K94" s="332"/>
      <c r="L94" s="229"/>
      <c r="M94" s="211"/>
      <c r="N94" s="144">
        <f t="shared" si="15"/>
        <v>0</v>
      </c>
      <c r="O94" s="145">
        <f t="shared" si="16"/>
        <v>0</v>
      </c>
      <c r="P94" s="157"/>
      <c r="Q94" s="157"/>
      <c r="R94" s="157"/>
      <c r="S94" s="157"/>
      <c r="T94" s="157"/>
      <c r="U94" s="157"/>
      <c r="V94" s="157"/>
      <c r="W94" s="157"/>
    </row>
    <row r="95" spans="1:23" x14ac:dyDescent="0.3">
      <c r="A95" s="172"/>
      <c r="B95" s="164" t="s">
        <v>340</v>
      </c>
      <c r="C95" s="173"/>
      <c r="D95" s="174"/>
      <c r="E95" s="174"/>
      <c r="F95" s="235"/>
      <c r="G95" s="178"/>
      <c r="H95" s="174"/>
      <c r="I95" s="217" t="e">
        <f t="shared" si="14"/>
        <v>#DIV/0!</v>
      </c>
      <c r="J95" s="217" t="e">
        <f>Faktury!H95/'Smlouvy, zakázky a jiné potřeby'!O95</f>
        <v>#DIV/0!</v>
      </c>
      <c r="K95" s="332"/>
      <c r="L95" s="229"/>
      <c r="M95" s="211"/>
      <c r="N95" s="144">
        <f t="shared" si="15"/>
        <v>0</v>
      </c>
      <c r="O95" s="145">
        <f t="shared" si="16"/>
        <v>0</v>
      </c>
      <c r="P95" s="157"/>
      <c r="Q95" s="157"/>
      <c r="R95" s="157"/>
      <c r="S95" s="157"/>
      <c r="T95" s="157"/>
      <c r="U95" s="157"/>
      <c r="V95" s="157"/>
      <c r="W95" s="157"/>
    </row>
    <row r="96" spans="1:23" x14ac:dyDescent="0.3">
      <c r="A96" s="172"/>
      <c r="B96" s="164" t="s">
        <v>341</v>
      </c>
      <c r="C96" s="173"/>
      <c r="D96" s="174"/>
      <c r="E96" s="174"/>
      <c r="F96" s="235"/>
      <c r="G96" s="178"/>
      <c r="H96" s="174"/>
      <c r="I96" s="217" t="e">
        <f t="shared" si="14"/>
        <v>#DIV/0!</v>
      </c>
      <c r="J96" s="217" t="e">
        <f>Faktury!H96/'Smlouvy, zakázky a jiné potřeby'!O96</f>
        <v>#DIV/0!</v>
      </c>
      <c r="K96" s="332"/>
      <c r="L96" s="229"/>
      <c r="M96" s="211"/>
      <c r="N96" s="144">
        <f t="shared" si="15"/>
        <v>0</v>
      </c>
      <c r="O96" s="145">
        <f t="shared" si="16"/>
        <v>0</v>
      </c>
      <c r="P96" s="157"/>
      <c r="Q96" s="157"/>
      <c r="R96" s="157"/>
      <c r="S96" s="157"/>
      <c r="T96" s="157"/>
      <c r="U96" s="157"/>
      <c r="V96" s="157"/>
      <c r="W96" s="157"/>
    </row>
    <row r="97" spans="1:23" x14ac:dyDescent="0.3">
      <c r="A97" s="172"/>
      <c r="B97" s="164" t="s">
        <v>342</v>
      </c>
      <c r="C97" s="173"/>
      <c r="D97" s="174"/>
      <c r="E97" s="174"/>
      <c r="F97" s="235"/>
      <c r="G97" s="178"/>
      <c r="H97" s="174"/>
      <c r="I97" s="217" t="e">
        <f t="shared" si="14"/>
        <v>#DIV/0!</v>
      </c>
      <c r="J97" s="217" t="e">
        <f>Faktury!H97/'Smlouvy, zakázky a jiné potřeby'!O97</f>
        <v>#DIV/0!</v>
      </c>
      <c r="K97" s="332"/>
      <c r="L97" s="229"/>
      <c r="M97" s="211"/>
      <c r="N97" s="144">
        <f t="shared" si="15"/>
        <v>0</v>
      </c>
      <c r="O97" s="145">
        <f t="shared" si="16"/>
        <v>0</v>
      </c>
      <c r="P97" s="157"/>
      <c r="Q97" s="157"/>
      <c r="R97" s="157"/>
      <c r="S97" s="157"/>
      <c r="T97" s="157"/>
      <c r="U97" s="157"/>
      <c r="V97" s="157"/>
      <c r="W97" s="157"/>
    </row>
    <row r="98" spans="1:23" x14ac:dyDescent="0.3">
      <c r="A98" s="172"/>
      <c r="B98" s="164" t="s">
        <v>343</v>
      </c>
      <c r="C98" s="173"/>
      <c r="D98" s="174"/>
      <c r="E98" s="174"/>
      <c r="F98" s="235"/>
      <c r="G98" s="178"/>
      <c r="H98" s="174"/>
      <c r="I98" s="217" t="e">
        <f t="shared" si="14"/>
        <v>#DIV/0!</v>
      </c>
      <c r="J98" s="217" t="e">
        <f>Faktury!H98/'Smlouvy, zakázky a jiné potřeby'!O98</f>
        <v>#DIV/0!</v>
      </c>
      <c r="K98" s="332"/>
      <c r="L98" s="229"/>
      <c r="M98" s="211"/>
      <c r="N98" s="144">
        <f t="shared" si="15"/>
        <v>0</v>
      </c>
      <c r="O98" s="145">
        <f t="shared" si="16"/>
        <v>0</v>
      </c>
      <c r="P98" s="157"/>
      <c r="Q98" s="157"/>
      <c r="R98" s="157"/>
      <c r="S98" s="157"/>
      <c r="T98" s="157"/>
      <c r="U98" s="157"/>
      <c r="V98" s="157"/>
      <c r="W98" s="157"/>
    </row>
    <row r="99" spans="1:23" x14ac:dyDescent="0.3">
      <c r="A99" s="172"/>
      <c r="B99" s="164" t="s">
        <v>344</v>
      </c>
      <c r="C99" s="173"/>
      <c r="D99" s="174"/>
      <c r="E99" s="174"/>
      <c r="F99" s="235"/>
      <c r="G99" s="178"/>
      <c r="H99" s="174"/>
      <c r="I99" s="217" t="e">
        <f t="shared" si="14"/>
        <v>#DIV/0!</v>
      </c>
      <c r="J99" s="217" t="e">
        <f>Faktury!H99/'Smlouvy, zakázky a jiné potřeby'!O99</f>
        <v>#DIV/0!</v>
      </c>
      <c r="K99" s="332"/>
      <c r="L99" s="229"/>
      <c r="M99" s="211"/>
      <c r="N99" s="144">
        <f t="shared" si="15"/>
        <v>0</v>
      </c>
      <c r="O99" s="145">
        <f t="shared" si="16"/>
        <v>0</v>
      </c>
      <c r="P99" s="157"/>
      <c r="Q99" s="157"/>
      <c r="R99" s="157"/>
      <c r="S99" s="157"/>
      <c r="T99" s="157"/>
      <c r="U99" s="157"/>
      <c r="V99" s="157"/>
      <c r="W99" s="157"/>
    </row>
    <row r="100" spans="1:23" x14ac:dyDescent="0.3">
      <c r="A100" s="172"/>
      <c r="B100" s="164" t="s">
        <v>345</v>
      </c>
      <c r="C100" s="173"/>
      <c r="D100" s="174"/>
      <c r="E100" s="174"/>
      <c r="F100" s="235"/>
      <c r="G100" s="178"/>
      <c r="H100" s="174"/>
      <c r="I100" s="217" t="e">
        <f t="shared" si="14"/>
        <v>#DIV/0!</v>
      </c>
      <c r="J100" s="217" t="e">
        <f>Faktury!H100/'Smlouvy, zakázky a jiné potřeby'!O100</f>
        <v>#DIV/0!</v>
      </c>
      <c r="K100" s="332"/>
      <c r="L100" s="229"/>
      <c r="M100" s="211"/>
      <c r="N100" s="144">
        <f t="shared" si="15"/>
        <v>0</v>
      </c>
      <c r="O100" s="145">
        <f t="shared" si="16"/>
        <v>0</v>
      </c>
      <c r="P100" s="157"/>
      <c r="Q100" s="157"/>
      <c r="R100" s="157"/>
      <c r="S100" s="157"/>
      <c r="T100" s="157"/>
      <c r="U100" s="157"/>
      <c r="V100" s="157"/>
      <c r="W100" s="157"/>
    </row>
    <row r="101" spans="1:23" x14ac:dyDescent="0.3">
      <c r="A101" s="172"/>
      <c r="B101" s="164" t="s">
        <v>346</v>
      </c>
      <c r="C101" s="173"/>
      <c r="D101" s="174"/>
      <c r="E101" s="174"/>
      <c r="F101" s="235"/>
      <c r="G101" s="178"/>
      <c r="H101" s="174"/>
      <c r="I101" s="217" t="e">
        <f t="shared" si="14"/>
        <v>#DIV/0!</v>
      </c>
      <c r="J101" s="217" t="e">
        <f>Faktury!H101/'Smlouvy, zakázky a jiné potřeby'!O101</f>
        <v>#DIV/0!</v>
      </c>
      <c r="K101" s="332"/>
      <c r="L101" s="229"/>
      <c r="M101" s="211"/>
      <c r="N101" s="144">
        <f t="shared" si="15"/>
        <v>0</v>
      </c>
      <c r="O101" s="145">
        <f t="shared" si="16"/>
        <v>0</v>
      </c>
      <c r="P101" s="157"/>
      <c r="Q101" s="157"/>
      <c r="R101" s="157"/>
      <c r="S101" s="157"/>
      <c r="T101" s="157"/>
      <c r="U101" s="157"/>
      <c r="V101" s="157"/>
      <c r="W101" s="157"/>
    </row>
    <row r="102" spans="1:23" x14ac:dyDescent="0.3">
      <c r="A102" s="172"/>
      <c r="B102" s="164" t="s">
        <v>347</v>
      </c>
      <c r="C102" s="173"/>
      <c r="D102" s="174"/>
      <c r="E102" s="174"/>
      <c r="F102" s="235"/>
      <c r="G102" s="178"/>
      <c r="H102" s="174"/>
      <c r="I102" s="217" t="e">
        <f t="shared" si="14"/>
        <v>#DIV/0!</v>
      </c>
      <c r="J102" s="217" t="e">
        <f>Faktury!H102/'Smlouvy, zakázky a jiné potřeby'!O102</f>
        <v>#DIV/0!</v>
      </c>
      <c r="K102" s="332"/>
      <c r="L102" s="229"/>
      <c r="M102" s="211"/>
      <c r="N102" s="144">
        <f t="shared" si="15"/>
        <v>0</v>
      </c>
      <c r="O102" s="145">
        <f t="shared" si="16"/>
        <v>0</v>
      </c>
      <c r="P102" s="157"/>
      <c r="Q102" s="157"/>
      <c r="R102" s="157"/>
      <c r="S102" s="157"/>
      <c r="T102" s="157"/>
      <c r="U102" s="157"/>
      <c r="V102" s="157"/>
      <c r="W102" s="157"/>
    </row>
    <row r="103" spans="1:23" x14ac:dyDescent="0.3">
      <c r="A103" s="172"/>
      <c r="B103" s="164" t="s">
        <v>348</v>
      </c>
      <c r="C103" s="173"/>
      <c r="D103" s="174"/>
      <c r="E103" s="174"/>
      <c r="F103" s="235"/>
      <c r="G103" s="178"/>
      <c r="H103" s="174"/>
      <c r="I103" s="217" t="e">
        <f t="shared" si="14"/>
        <v>#DIV/0!</v>
      </c>
      <c r="J103" s="217" t="e">
        <f>Faktury!H103/'Smlouvy, zakázky a jiné potřeby'!O103</f>
        <v>#DIV/0!</v>
      </c>
      <c r="K103" s="332"/>
      <c r="L103" s="229"/>
      <c r="M103" s="211"/>
      <c r="N103" s="144">
        <f t="shared" si="15"/>
        <v>0</v>
      </c>
      <c r="O103" s="145">
        <f t="shared" si="16"/>
        <v>0</v>
      </c>
      <c r="P103" s="157"/>
      <c r="Q103" s="157"/>
      <c r="R103" s="157"/>
      <c r="S103" s="157"/>
      <c r="T103" s="157"/>
      <c r="U103" s="157"/>
      <c r="V103" s="157"/>
      <c r="W103" s="157"/>
    </row>
    <row r="104" spans="1:23" x14ac:dyDescent="0.3">
      <c r="A104" s="172"/>
      <c r="B104" s="164" t="s">
        <v>349</v>
      </c>
      <c r="C104" s="173"/>
      <c r="D104" s="174"/>
      <c r="E104" s="174"/>
      <c r="F104" s="235"/>
      <c r="G104" s="178"/>
      <c r="H104" s="174"/>
      <c r="I104" s="217" t="e">
        <f t="shared" si="14"/>
        <v>#DIV/0!</v>
      </c>
      <c r="J104" s="217" t="e">
        <f>Faktury!H104/'Smlouvy, zakázky a jiné potřeby'!O104</f>
        <v>#DIV/0!</v>
      </c>
      <c r="K104" s="333"/>
      <c r="L104" s="211"/>
      <c r="M104" s="211"/>
      <c r="N104" s="144">
        <f t="shared" si="15"/>
        <v>0</v>
      </c>
      <c r="O104" s="145">
        <f t="shared" si="16"/>
        <v>0</v>
      </c>
      <c r="P104" s="157"/>
      <c r="Q104" s="157"/>
      <c r="R104" s="157"/>
      <c r="S104" s="157"/>
      <c r="T104" s="157"/>
      <c r="U104" s="157"/>
      <c r="V104" s="157"/>
      <c r="W104" s="157"/>
    </row>
    <row r="105" spans="1:23" x14ac:dyDescent="0.3">
      <c r="A105" s="172"/>
      <c r="B105" s="164" t="s">
        <v>350</v>
      </c>
      <c r="C105" s="173"/>
      <c r="D105" s="174"/>
      <c r="E105" s="174"/>
      <c r="F105" s="235"/>
      <c r="G105" s="178"/>
      <c r="H105" s="174"/>
      <c r="I105" s="217" t="e">
        <f t="shared" si="14"/>
        <v>#DIV/0!</v>
      </c>
      <c r="J105" s="217" t="e">
        <f>Faktury!H105/'Smlouvy, zakázky a jiné potřeby'!O105</f>
        <v>#DIV/0!</v>
      </c>
      <c r="K105" s="333"/>
      <c r="L105" s="211"/>
      <c r="M105" s="211"/>
      <c r="N105" s="144">
        <f t="shared" si="15"/>
        <v>0</v>
      </c>
      <c r="O105" s="145">
        <f t="shared" si="16"/>
        <v>0</v>
      </c>
      <c r="P105" s="157"/>
      <c r="Q105" s="157"/>
      <c r="R105" s="157"/>
      <c r="S105" s="157"/>
      <c r="T105" s="157"/>
      <c r="U105" s="157"/>
      <c r="V105" s="157"/>
      <c r="W105" s="157"/>
    </row>
    <row r="106" spans="1:23" x14ac:dyDescent="0.3">
      <c r="A106" s="172"/>
      <c r="B106" s="164" t="s">
        <v>351</v>
      </c>
      <c r="C106" s="173"/>
      <c r="D106" s="174"/>
      <c r="E106" s="174"/>
      <c r="F106" s="235"/>
      <c r="G106" s="178"/>
      <c r="H106" s="174"/>
      <c r="I106" s="217" t="e">
        <f t="shared" si="14"/>
        <v>#DIV/0!</v>
      </c>
      <c r="J106" s="217" t="e">
        <f>Faktury!H106/'Smlouvy, zakázky a jiné potřeby'!O106</f>
        <v>#DIV/0!</v>
      </c>
      <c r="K106" s="333"/>
      <c r="L106" s="211"/>
      <c r="M106" s="211"/>
      <c r="N106" s="144">
        <f t="shared" si="15"/>
        <v>0</v>
      </c>
      <c r="O106" s="145">
        <f t="shared" si="16"/>
        <v>0</v>
      </c>
      <c r="P106" s="157"/>
      <c r="Q106" s="157"/>
      <c r="R106" s="157"/>
      <c r="S106" s="157"/>
      <c r="T106" s="157"/>
      <c r="U106" s="157"/>
      <c r="V106" s="157"/>
      <c r="W106" s="157"/>
    </row>
    <row r="107" spans="1:23" x14ac:dyDescent="0.3">
      <c r="A107" s="172"/>
      <c r="B107" s="164" t="s">
        <v>352</v>
      </c>
      <c r="C107" s="173"/>
      <c r="D107" s="174"/>
      <c r="E107" s="174"/>
      <c r="F107" s="235"/>
      <c r="G107" s="178"/>
      <c r="H107" s="174"/>
      <c r="I107" s="217" t="e">
        <f t="shared" si="14"/>
        <v>#DIV/0!</v>
      </c>
      <c r="J107" s="217" t="e">
        <f>Faktury!H107/'Smlouvy, zakázky a jiné potřeby'!O107</f>
        <v>#DIV/0!</v>
      </c>
      <c r="K107" s="333"/>
      <c r="L107" s="211"/>
      <c r="M107" s="211"/>
      <c r="N107" s="144">
        <f t="shared" si="15"/>
        <v>0</v>
      </c>
      <c r="O107" s="145">
        <f t="shared" si="16"/>
        <v>0</v>
      </c>
      <c r="P107" s="157"/>
      <c r="Q107" s="157"/>
      <c r="R107" s="157"/>
      <c r="S107" s="157"/>
      <c r="T107" s="157"/>
      <c r="U107" s="157"/>
      <c r="V107" s="157"/>
      <c r="W107" s="157"/>
    </row>
    <row r="108" spans="1:23" x14ac:dyDescent="0.3">
      <c r="A108" s="172"/>
      <c r="B108" s="164" t="s">
        <v>353</v>
      </c>
      <c r="C108" s="173"/>
      <c r="D108" s="174"/>
      <c r="E108" s="174"/>
      <c r="F108" s="235"/>
      <c r="G108" s="178"/>
      <c r="H108" s="174"/>
      <c r="I108" s="217" t="e">
        <f t="shared" si="14"/>
        <v>#DIV/0!</v>
      </c>
      <c r="J108" s="217" t="e">
        <f>Faktury!H108/'Smlouvy, zakázky a jiné potřeby'!O108</f>
        <v>#DIV/0!</v>
      </c>
      <c r="K108" s="333"/>
      <c r="L108" s="211"/>
      <c r="M108" s="211"/>
      <c r="N108" s="144">
        <f t="shared" si="15"/>
        <v>0</v>
      </c>
      <c r="O108" s="145">
        <f t="shared" si="16"/>
        <v>0</v>
      </c>
      <c r="P108" s="157"/>
      <c r="Q108" s="157"/>
      <c r="R108" s="157"/>
      <c r="S108" s="157"/>
      <c r="T108" s="157"/>
      <c r="U108" s="157"/>
      <c r="V108" s="157"/>
      <c r="W108" s="157"/>
    </row>
    <row r="109" spans="1:23" x14ac:dyDescent="0.3">
      <c r="A109" s="172"/>
      <c r="B109" s="164" t="s">
        <v>354</v>
      </c>
      <c r="C109" s="173"/>
      <c r="D109" s="174"/>
      <c r="E109" s="174"/>
      <c r="F109" s="235"/>
      <c r="G109" s="178"/>
      <c r="H109" s="174"/>
      <c r="I109" s="217" t="e">
        <f t="shared" si="14"/>
        <v>#DIV/0!</v>
      </c>
      <c r="J109" s="217" t="e">
        <f>Faktury!H109/'Smlouvy, zakázky a jiné potřeby'!O109</f>
        <v>#DIV/0!</v>
      </c>
      <c r="K109" s="218"/>
      <c r="L109" s="211"/>
      <c r="M109" s="211"/>
      <c r="N109" s="144">
        <f t="shared" si="15"/>
        <v>0</v>
      </c>
      <c r="O109" s="145">
        <f t="shared" si="16"/>
        <v>0</v>
      </c>
      <c r="P109" s="157"/>
      <c r="Q109" s="157"/>
      <c r="R109" s="157"/>
      <c r="S109" s="157"/>
      <c r="T109" s="157"/>
      <c r="U109" s="157"/>
      <c r="V109" s="157"/>
      <c r="W109" s="157"/>
    </row>
    <row r="110" spans="1:23" x14ac:dyDescent="0.3">
      <c r="A110" s="172"/>
      <c r="B110" s="164" t="s">
        <v>355</v>
      </c>
      <c r="C110" s="173"/>
      <c r="D110" s="174"/>
      <c r="E110" s="174"/>
      <c r="F110" s="235"/>
      <c r="G110" s="178"/>
      <c r="H110" s="174"/>
      <c r="I110" s="217" t="e">
        <f t="shared" si="14"/>
        <v>#DIV/0!</v>
      </c>
      <c r="J110" s="217" t="e">
        <f>Faktury!H110/'Smlouvy, zakázky a jiné potřeby'!O110</f>
        <v>#DIV/0!</v>
      </c>
      <c r="K110" s="218"/>
      <c r="L110" s="211"/>
      <c r="M110" s="211"/>
      <c r="N110" s="144">
        <f t="shared" si="15"/>
        <v>0</v>
      </c>
      <c r="O110" s="145">
        <f t="shared" si="16"/>
        <v>0</v>
      </c>
      <c r="P110" s="157"/>
      <c r="Q110" s="157"/>
      <c r="R110" s="157"/>
      <c r="S110" s="157"/>
      <c r="T110" s="157"/>
      <c r="U110" s="157"/>
      <c r="V110" s="157"/>
      <c r="W110" s="157"/>
    </row>
    <row r="111" spans="1:23" x14ac:dyDescent="0.3">
      <c r="A111" s="172"/>
      <c r="B111" s="164" t="s">
        <v>356</v>
      </c>
      <c r="C111" s="173"/>
      <c r="D111" s="174"/>
      <c r="E111" s="174"/>
      <c r="F111" s="235"/>
      <c r="G111" s="178"/>
      <c r="H111" s="174"/>
      <c r="I111" s="217" t="e">
        <f t="shared" si="14"/>
        <v>#DIV/0!</v>
      </c>
      <c r="J111" s="217" t="e">
        <f>Faktury!H111/'Smlouvy, zakázky a jiné potřeby'!O111</f>
        <v>#DIV/0!</v>
      </c>
      <c r="K111" s="218"/>
      <c r="L111" s="211"/>
      <c r="M111" s="211"/>
      <c r="N111" s="144">
        <f t="shared" si="15"/>
        <v>0</v>
      </c>
      <c r="O111" s="145">
        <f t="shared" si="16"/>
        <v>0</v>
      </c>
      <c r="P111" s="157"/>
      <c r="Q111" s="157"/>
      <c r="R111" s="157"/>
      <c r="S111" s="157"/>
      <c r="T111" s="157"/>
      <c r="U111" s="157"/>
      <c r="V111" s="157"/>
      <c r="W111" s="157"/>
    </row>
    <row r="112" spans="1:23" x14ac:dyDescent="0.3">
      <c r="A112" s="172"/>
      <c r="B112" s="164" t="s">
        <v>357</v>
      </c>
      <c r="C112" s="173"/>
      <c r="D112" s="174"/>
      <c r="E112" s="174"/>
      <c r="F112" s="235"/>
      <c r="G112" s="178"/>
      <c r="H112" s="174"/>
      <c r="I112" s="217" t="e">
        <f t="shared" si="14"/>
        <v>#DIV/0!</v>
      </c>
      <c r="J112" s="217" t="e">
        <f>Faktury!H112/'Smlouvy, zakázky a jiné potřeby'!O112</f>
        <v>#DIV/0!</v>
      </c>
      <c r="K112" s="218"/>
      <c r="L112" s="211"/>
      <c r="M112" s="211"/>
      <c r="N112" s="144">
        <f t="shared" si="15"/>
        <v>0</v>
      </c>
      <c r="O112" s="145">
        <f t="shared" si="16"/>
        <v>0</v>
      </c>
      <c r="P112" s="157"/>
      <c r="Q112" s="157"/>
      <c r="R112" s="157"/>
      <c r="S112" s="157"/>
      <c r="T112" s="157"/>
      <c r="U112" s="157"/>
      <c r="V112" s="157"/>
      <c r="W112" s="157"/>
    </row>
    <row r="113" spans="1:23" x14ac:dyDescent="0.3">
      <c r="A113" s="172"/>
      <c r="B113" s="164" t="s">
        <v>358</v>
      </c>
      <c r="C113" s="173"/>
      <c r="D113" s="174"/>
      <c r="E113" s="174"/>
      <c r="F113" s="235"/>
      <c r="G113" s="178"/>
      <c r="H113" s="174"/>
      <c r="I113" s="217" t="e">
        <f t="shared" si="14"/>
        <v>#DIV/0!</v>
      </c>
      <c r="J113" s="217" t="e">
        <f>Faktury!H113/'Smlouvy, zakázky a jiné potřeby'!O113</f>
        <v>#DIV/0!</v>
      </c>
      <c r="K113" s="218"/>
      <c r="L113" s="211"/>
      <c r="M113" s="211"/>
      <c r="N113" s="144">
        <f t="shared" si="15"/>
        <v>0</v>
      </c>
      <c r="O113" s="145">
        <f t="shared" si="16"/>
        <v>0</v>
      </c>
      <c r="P113" s="157"/>
      <c r="Q113" s="157"/>
      <c r="R113" s="157"/>
      <c r="S113" s="157"/>
      <c r="T113" s="157"/>
      <c r="U113" s="157"/>
      <c r="V113" s="157"/>
      <c r="W113" s="157"/>
    </row>
    <row r="114" spans="1:23" x14ac:dyDescent="0.3">
      <c r="A114" s="172"/>
      <c r="B114" s="164" t="s">
        <v>359</v>
      </c>
      <c r="C114" s="173"/>
      <c r="D114" s="174"/>
      <c r="E114" s="174"/>
      <c r="F114" s="235"/>
      <c r="G114" s="178"/>
      <c r="H114" s="174"/>
      <c r="I114" s="217" t="e">
        <f t="shared" si="14"/>
        <v>#DIV/0!</v>
      </c>
      <c r="J114" s="217" t="e">
        <f>Faktury!H114/'Smlouvy, zakázky a jiné potřeby'!O114</f>
        <v>#DIV/0!</v>
      </c>
      <c r="K114" s="218"/>
      <c r="L114" s="211"/>
      <c r="M114" s="211"/>
      <c r="N114" s="144">
        <f t="shared" si="15"/>
        <v>0</v>
      </c>
      <c r="O114" s="145">
        <f t="shared" si="16"/>
        <v>0</v>
      </c>
      <c r="P114" s="157"/>
      <c r="Q114" s="157"/>
      <c r="R114" s="157"/>
      <c r="S114" s="157"/>
      <c r="T114" s="157"/>
      <c r="U114" s="157"/>
      <c r="V114" s="157"/>
      <c r="W114" s="157"/>
    </row>
    <row r="115" spans="1:23" x14ac:dyDescent="0.3">
      <c r="A115" s="172"/>
      <c r="B115" s="164" t="s">
        <v>360</v>
      </c>
      <c r="C115" s="173"/>
      <c r="D115" s="174"/>
      <c r="E115" s="174"/>
      <c r="F115" s="235"/>
      <c r="G115" s="178"/>
      <c r="H115" s="174"/>
      <c r="I115" s="217" t="e">
        <f t="shared" si="14"/>
        <v>#DIV/0!</v>
      </c>
      <c r="J115" s="217" t="e">
        <f>Faktury!H115/'Smlouvy, zakázky a jiné potřeby'!O115</f>
        <v>#DIV/0!</v>
      </c>
      <c r="K115" s="218"/>
      <c r="L115" s="211"/>
      <c r="M115" s="211"/>
      <c r="N115" s="144">
        <f t="shared" si="15"/>
        <v>0</v>
      </c>
      <c r="O115" s="145">
        <f t="shared" si="16"/>
        <v>0</v>
      </c>
      <c r="P115" s="157"/>
      <c r="Q115" s="157"/>
      <c r="R115" s="157"/>
      <c r="S115" s="157"/>
      <c r="T115" s="157"/>
      <c r="U115" s="157"/>
      <c r="V115" s="157"/>
      <c r="W115" s="157"/>
    </row>
  </sheetData>
  <sheetProtection password="E21E" sheet="1" objects="1" scenarios="1" autoFilter="0"/>
  <autoFilter ref="A15:W115"/>
  <mergeCells count="8">
    <mergeCell ref="H9:J9"/>
    <mergeCell ref="H10:J10"/>
    <mergeCell ref="H12:J12"/>
    <mergeCell ref="D3:H3"/>
    <mergeCell ref="A4:C4"/>
    <mergeCell ref="H6:J6"/>
    <mergeCell ref="H7:J7"/>
    <mergeCell ref="H8:J8"/>
  </mergeCells>
  <conditionalFormatting sqref="O2">
    <cfRule type="containsText" dxfId="17" priority="10" operator="containsText" text="bilanci">
      <formula>NOT(ISERROR(SEARCH("bilanci",O2)))</formula>
    </cfRule>
    <cfRule type="cellIs" dxfId="16" priority="11" operator="equal">
      <formula>"OK"</formula>
    </cfRule>
  </conditionalFormatting>
  <conditionalFormatting sqref="J16:J115">
    <cfRule type="cellIs" dxfId="15" priority="7" operator="greaterThan">
      <formula>1</formula>
    </cfRule>
    <cfRule type="colorScale" priority="8">
      <colorScale>
        <cfvo type="min"/>
        <cfvo type="max"/>
        <color rgb="FFFFEF9C"/>
        <color rgb="FF63BE7B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:I115">
    <cfRule type="cellIs" dxfId="14" priority="4" operator="greaterThan">
      <formula>1</formula>
    </cfRule>
    <cfRule type="colorScale" priority="5">
      <colorScale>
        <cfvo type="min"/>
        <cfvo type="max"/>
        <color rgb="FFFFEF9C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">
    <cfRule type="cellIs" dxfId="13" priority="1" operator="equal">
      <formula>"Žádáte více než je v RoPD"</formula>
    </cfRule>
    <cfRule type="containsText" dxfId="12" priority="2" operator="containsText" text="bilanci">
      <formula>NOT(ISERROR(SEARCH("bilanci",M3)))</formula>
    </cfRule>
    <cfRule type="cellIs" dxfId="11" priority="3" operator="equal">
      <formula>"OK"</formula>
    </cfRule>
  </conditionalFormatting>
  <dataValidations count="6">
    <dataValidation type="list" allowBlank="1" showInputMessage="1" showErrorMessage="1" sqref="C66:C68 H16:H115">
      <formula1>NR</formula1>
    </dataValidation>
    <dataValidation type="list" allowBlank="1" showInputMessage="1" showErrorMessage="1" sqref="A16:A115">
      <formula1>Zdroje_I_N</formula1>
    </dataValidation>
    <dataValidation allowBlank="1" showInputMessage="1" showErrorMessage="1" error="ceclkov= dkeie" sqref="O2"/>
    <dataValidation type="list" allowBlank="1" showInputMessage="1" showErrorMessage="1" sqref="K66:M68">
      <formula1>Odvětvové_třídění</formula1>
    </dataValidation>
    <dataValidation type="list" allowBlank="1" showInputMessage="1" showErrorMessage="1" sqref="D66:E68 G66:G68">
      <formula1>Druhové_třídění</formula1>
    </dataValidation>
    <dataValidation type="list" allowBlank="1" showInputMessage="1" showErrorMessage="1" sqref="F16:F115">
      <formula1>Smlouva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50" orientation="landscape" r:id="rId1"/>
  <headerFooter>
    <oddFooter>&amp;LJméno a příjmení:
..............................................
PODPIS KOMPETENTNÍ OSOBY&amp;C&amp;F&amp;R&amp;D
&amp;T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15"/>
  <sheetViews>
    <sheetView zoomScale="90" zoomScaleNormal="90" workbookViewId="0">
      <selection activeCell="J16" sqref="J16"/>
    </sheetView>
  </sheetViews>
  <sheetFormatPr defaultColWidth="8.88671875" defaultRowHeight="14.4" x14ac:dyDescent="0.3"/>
  <cols>
    <col min="1" max="1" width="5.6640625" style="154" customWidth="1"/>
    <col min="2" max="2" width="5.6640625" style="89" customWidth="1"/>
    <col min="3" max="3" width="11.44140625" style="89" customWidth="1"/>
    <col min="4" max="4" width="15.44140625" style="154" customWidth="1"/>
    <col min="5" max="5" width="20" style="154" customWidth="1"/>
    <col min="6" max="6" width="19.33203125" style="89" customWidth="1"/>
    <col min="7" max="7" width="19.6640625" style="154" customWidth="1"/>
    <col min="8" max="8" width="16.33203125" style="91" customWidth="1"/>
    <col min="9" max="16" width="15.33203125" style="154" customWidth="1"/>
    <col min="17" max="16384" width="8.88671875" style="154"/>
  </cols>
  <sheetData>
    <row r="1" spans="1:16" ht="27.6" customHeight="1" x14ac:dyDescent="0.3">
      <c r="A1" s="132" t="s">
        <v>373</v>
      </c>
      <c r="B1" s="133"/>
      <c r="C1" s="134"/>
      <c r="D1" s="96"/>
      <c r="E1" s="96"/>
      <c r="F1" s="134"/>
      <c r="G1" s="96"/>
      <c r="H1" s="140" t="s">
        <v>374</v>
      </c>
      <c r="I1" s="94">
        <v>2016</v>
      </c>
      <c r="J1" s="94">
        <v>2017</v>
      </c>
      <c r="K1" s="94">
        <v>2018</v>
      </c>
      <c r="L1" s="94">
        <v>2019</v>
      </c>
      <c r="M1" s="94">
        <v>2020</v>
      </c>
      <c r="N1" s="94">
        <v>2021</v>
      </c>
      <c r="O1" s="94">
        <v>2022</v>
      </c>
      <c r="P1" s="94">
        <v>2023</v>
      </c>
    </row>
    <row r="2" spans="1:16" ht="18" x14ac:dyDescent="0.3">
      <c r="A2" s="96" t="s">
        <v>95</v>
      </c>
      <c r="B2" s="134"/>
      <c r="C2" s="134"/>
      <c r="D2" s="136">
        <f>'Rekapitulace 1'!B1</f>
        <v>0</v>
      </c>
      <c r="E2" s="136"/>
      <c r="F2" s="137"/>
      <c r="G2" s="96"/>
      <c r="H2" s="141"/>
      <c r="I2" s="142">
        <f>'Potřeby RoPD'!D12</f>
        <v>0</v>
      </c>
      <c r="J2" s="142">
        <f>'Potřeby RoPD'!E12</f>
        <v>0</v>
      </c>
      <c r="K2" s="142">
        <f>'Potřeby RoPD'!F12</f>
        <v>0</v>
      </c>
      <c r="L2" s="142">
        <f>'Potřeby RoPD'!G12</f>
        <v>0</v>
      </c>
      <c r="M2" s="142">
        <f>'Potřeby RoPD'!H12</f>
        <v>0</v>
      </c>
      <c r="N2" s="142">
        <f>'Potřeby RoPD'!I12</f>
        <v>0</v>
      </c>
      <c r="O2" s="142">
        <f>'Potřeby RoPD'!J12</f>
        <v>0</v>
      </c>
      <c r="P2" s="142">
        <f>'Potřeby RoPD'!K12</f>
        <v>0</v>
      </c>
    </row>
    <row r="3" spans="1:16" ht="18" customHeight="1" x14ac:dyDescent="0.3">
      <c r="A3" s="96" t="s">
        <v>0</v>
      </c>
      <c r="B3" s="134"/>
      <c r="C3" s="134"/>
      <c r="D3" s="444">
        <f>'Rekapitulace 1'!B2</f>
        <v>0</v>
      </c>
      <c r="E3" s="444"/>
      <c r="F3" s="444"/>
      <c r="G3" s="444"/>
      <c r="H3" s="139"/>
      <c r="I3" s="96"/>
      <c r="J3" s="96"/>
      <c r="K3" s="142"/>
      <c r="L3" s="142"/>
      <c r="M3" s="96"/>
      <c r="N3" s="96"/>
      <c r="O3" s="96"/>
      <c r="P3" s="96"/>
    </row>
    <row r="4" spans="1:16" ht="29.4" customHeight="1" x14ac:dyDescent="0.3">
      <c r="A4" s="445" t="s">
        <v>290</v>
      </c>
      <c r="B4" s="445"/>
      <c r="C4" s="445"/>
      <c r="D4" s="161">
        <f>'Smlouvy, zakázky a jiné potřeby'!D4</f>
        <v>0</v>
      </c>
      <c r="E4" s="165"/>
      <c r="F4" s="143"/>
      <c r="G4" s="96"/>
      <c r="H4" s="135"/>
      <c r="I4" s="96"/>
      <c r="J4" s="96"/>
      <c r="K4" s="96"/>
      <c r="L4" s="96"/>
      <c r="M4" s="96"/>
      <c r="N4" s="96"/>
      <c r="O4" s="96"/>
      <c r="P4" s="96"/>
    </row>
    <row r="5" spans="1:16" x14ac:dyDescent="0.3">
      <c r="A5" s="96"/>
      <c r="B5" s="134"/>
      <c r="C5" s="134"/>
      <c r="D5" s="96"/>
      <c r="E5" s="96"/>
      <c r="F5" s="134"/>
      <c r="G5" s="96"/>
      <c r="H5" s="94" t="s">
        <v>109</v>
      </c>
      <c r="I5" s="94">
        <v>2016</v>
      </c>
      <c r="J5" s="94">
        <v>2017</v>
      </c>
      <c r="K5" s="94">
        <v>2018</v>
      </c>
      <c r="L5" s="94">
        <v>2019</v>
      </c>
      <c r="M5" s="94">
        <v>2020</v>
      </c>
      <c r="N5" s="94">
        <v>2021</v>
      </c>
      <c r="O5" s="94">
        <v>2022</v>
      </c>
      <c r="P5" s="94">
        <v>2023</v>
      </c>
    </row>
    <row r="6" spans="1:16" x14ac:dyDescent="0.3">
      <c r="A6" s="96"/>
      <c r="B6" s="134"/>
      <c r="C6" s="134"/>
      <c r="D6" s="96"/>
      <c r="E6" s="96"/>
      <c r="F6" s="134"/>
      <c r="G6" s="147" t="s">
        <v>107</v>
      </c>
      <c r="H6" s="145">
        <f>SUM(I6:P6)</f>
        <v>0</v>
      </c>
      <c r="I6" s="146">
        <f>SUMIF($A$16:$A$115,"I",I$16:I$115)</f>
        <v>0</v>
      </c>
      <c r="J6" s="146">
        <f t="shared" ref="J6:P6" si="0">SUMIF($A$16:$A$115,"I",J$16:J$115)</f>
        <v>0</v>
      </c>
      <c r="K6" s="146">
        <f t="shared" si="0"/>
        <v>0</v>
      </c>
      <c r="L6" s="146">
        <f t="shared" si="0"/>
        <v>0</v>
      </c>
      <c r="M6" s="146">
        <f t="shared" si="0"/>
        <v>0</v>
      </c>
      <c r="N6" s="146">
        <f t="shared" si="0"/>
        <v>0</v>
      </c>
      <c r="O6" s="146">
        <f t="shared" si="0"/>
        <v>0</v>
      </c>
      <c r="P6" s="146">
        <f t="shared" si="0"/>
        <v>0</v>
      </c>
    </row>
    <row r="7" spans="1:16" x14ac:dyDescent="0.3">
      <c r="A7" s="165" t="s">
        <v>251</v>
      </c>
      <c r="B7" s="134"/>
      <c r="C7" s="134"/>
      <c r="D7" s="96"/>
      <c r="E7" s="96"/>
      <c r="F7" s="134"/>
      <c r="G7" s="147" t="s">
        <v>108</v>
      </c>
      <c r="H7" s="145">
        <f>SUM(I7:P7)</f>
        <v>0</v>
      </c>
      <c r="I7" s="146">
        <f>SUMIF($A$16:$A$115,"N",I$16:I$115)</f>
        <v>0</v>
      </c>
      <c r="J7" s="146">
        <f t="shared" ref="J7:P7" si="1">SUMIF($A$16:$A$115,"N",J$16:J$115)</f>
        <v>0</v>
      </c>
      <c r="K7" s="146">
        <f t="shared" si="1"/>
        <v>0</v>
      </c>
      <c r="L7" s="146">
        <f t="shared" si="1"/>
        <v>0</v>
      </c>
      <c r="M7" s="146">
        <f t="shared" si="1"/>
        <v>0</v>
      </c>
      <c r="N7" s="146">
        <f t="shared" si="1"/>
        <v>0</v>
      </c>
      <c r="O7" s="146">
        <f t="shared" si="1"/>
        <v>0</v>
      </c>
      <c r="P7" s="146">
        <f t="shared" si="1"/>
        <v>0</v>
      </c>
    </row>
    <row r="8" spans="1:16" x14ac:dyDescent="0.3">
      <c r="A8" s="165"/>
      <c r="B8" s="134"/>
      <c r="C8" s="134"/>
      <c r="D8" s="96"/>
      <c r="E8" s="96"/>
      <c r="F8" s="134"/>
      <c r="G8" s="147" t="s">
        <v>205</v>
      </c>
      <c r="H8" s="145">
        <f t="shared" ref="H8:H9" si="2">SUM(I8:P8)</f>
        <v>0</v>
      </c>
      <c r="I8" s="146">
        <f>SUMIF($A$16:$A$65,"VZ-I",I$16:I$65)</f>
        <v>0</v>
      </c>
      <c r="J8" s="146">
        <f t="shared" ref="J8:P8" si="3">SUMIF($A$16:$A$65,"VZ-I",J$16:J$65)</f>
        <v>0</v>
      </c>
      <c r="K8" s="146">
        <f t="shared" si="3"/>
        <v>0</v>
      </c>
      <c r="L8" s="146">
        <f t="shared" si="3"/>
        <v>0</v>
      </c>
      <c r="M8" s="146">
        <f t="shared" si="3"/>
        <v>0</v>
      </c>
      <c r="N8" s="146">
        <f t="shared" si="3"/>
        <v>0</v>
      </c>
      <c r="O8" s="146">
        <f t="shared" si="3"/>
        <v>0</v>
      </c>
      <c r="P8" s="146">
        <f t="shared" si="3"/>
        <v>0</v>
      </c>
    </row>
    <row r="9" spans="1:16" x14ac:dyDescent="0.3">
      <c r="A9" s="165"/>
      <c r="B9" s="134"/>
      <c r="C9" s="134"/>
      <c r="D9" s="96"/>
      <c r="E9" s="96"/>
      <c r="F9" s="134"/>
      <c r="G9" s="147" t="s">
        <v>206</v>
      </c>
      <c r="H9" s="145">
        <f t="shared" si="2"/>
        <v>0</v>
      </c>
      <c r="I9" s="146">
        <f>SUMIF($A$65:$A$115,"VZ-N",I$16:I$115)</f>
        <v>0</v>
      </c>
      <c r="J9" s="146">
        <f>SUMIF($A$16:$A$65,"VZ-N",J$16:J$65)</f>
        <v>0</v>
      </c>
      <c r="K9" s="146">
        <f t="shared" ref="K9:P9" si="4">SUMIF($A$16:$A$65,"VZ-N",K$16:K$65)</f>
        <v>0</v>
      </c>
      <c r="L9" s="146">
        <f t="shared" si="4"/>
        <v>0</v>
      </c>
      <c r="M9" s="146">
        <f t="shared" si="4"/>
        <v>0</v>
      </c>
      <c r="N9" s="146">
        <f t="shared" si="4"/>
        <v>0</v>
      </c>
      <c r="O9" s="146">
        <f t="shared" si="4"/>
        <v>0</v>
      </c>
      <c r="P9" s="146">
        <f t="shared" si="4"/>
        <v>0</v>
      </c>
    </row>
    <row r="10" spans="1:16" x14ac:dyDescent="0.3">
      <c r="A10" s="165"/>
      <c r="B10" s="134"/>
      <c r="C10" s="134"/>
      <c r="D10" s="135"/>
      <c r="E10" s="135"/>
      <c r="F10" s="143"/>
      <c r="G10" s="145" t="s">
        <v>109</v>
      </c>
      <c r="H10" s="145">
        <f t="shared" ref="H10:P10" si="5">SUM(H6:H9)</f>
        <v>0</v>
      </c>
      <c r="I10" s="145">
        <f t="shared" si="5"/>
        <v>0</v>
      </c>
      <c r="J10" s="145">
        <f t="shared" si="5"/>
        <v>0</v>
      </c>
      <c r="K10" s="145">
        <f t="shared" si="5"/>
        <v>0</v>
      </c>
      <c r="L10" s="145">
        <f t="shared" si="5"/>
        <v>0</v>
      </c>
      <c r="M10" s="145">
        <f t="shared" si="5"/>
        <v>0</v>
      </c>
      <c r="N10" s="145">
        <f t="shared" si="5"/>
        <v>0</v>
      </c>
      <c r="O10" s="145">
        <f t="shared" si="5"/>
        <v>0</v>
      </c>
      <c r="P10" s="145">
        <f t="shared" si="5"/>
        <v>0</v>
      </c>
    </row>
    <row r="11" spans="1:16" x14ac:dyDescent="0.3">
      <c r="A11" s="165" t="s">
        <v>375</v>
      </c>
      <c r="B11" s="134"/>
      <c r="C11" s="134"/>
      <c r="D11" s="96"/>
      <c r="E11" s="96"/>
      <c r="F11" s="134"/>
      <c r="G11" s="96"/>
      <c r="H11" s="135"/>
      <c r="I11" s="96"/>
      <c r="J11" s="96"/>
      <c r="K11" s="96"/>
      <c r="L11" s="96"/>
      <c r="M11" s="96"/>
      <c r="N11" s="96"/>
      <c r="O11" s="96"/>
      <c r="P11" s="96"/>
    </row>
    <row r="12" spans="1:16" x14ac:dyDescent="0.3">
      <c r="A12" s="165"/>
      <c r="B12" s="134"/>
      <c r="C12" s="134"/>
      <c r="D12" s="135"/>
      <c r="E12" s="135"/>
      <c r="F12" s="143"/>
      <c r="G12" s="145" t="s">
        <v>208</v>
      </c>
      <c r="H12" s="156">
        <f t="shared" ref="H12:P12" si="6">SUBTOTAL(9,H16:H115)</f>
        <v>0</v>
      </c>
      <c r="I12" s="156">
        <f t="shared" si="6"/>
        <v>0</v>
      </c>
      <c r="J12" s="156">
        <f t="shared" si="6"/>
        <v>0</v>
      </c>
      <c r="K12" s="156">
        <f t="shared" si="6"/>
        <v>0</v>
      </c>
      <c r="L12" s="156">
        <f t="shared" si="6"/>
        <v>0</v>
      </c>
      <c r="M12" s="156">
        <f t="shared" si="6"/>
        <v>0</v>
      </c>
      <c r="N12" s="156">
        <f t="shared" si="6"/>
        <v>0</v>
      </c>
      <c r="O12" s="156">
        <f t="shared" si="6"/>
        <v>0</v>
      </c>
      <c r="P12" s="156">
        <f t="shared" si="6"/>
        <v>0</v>
      </c>
    </row>
    <row r="13" spans="1:16" x14ac:dyDescent="0.3">
      <c r="A13" s="96"/>
      <c r="B13" s="134"/>
      <c r="C13" s="134"/>
      <c r="D13" s="96"/>
      <c r="E13" s="96"/>
      <c r="F13" s="134"/>
      <c r="G13" s="96"/>
      <c r="H13" s="135"/>
      <c r="I13" s="96"/>
      <c r="J13" s="96"/>
      <c r="K13" s="96"/>
      <c r="L13" s="96"/>
      <c r="M13" s="96"/>
      <c r="N13" s="96"/>
      <c r="O13" s="96"/>
      <c r="P13" s="96"/>
    </row>
    <row r="14" spans="1:16" x14ac:dyDescent="0.3">
      <c r="A14" s="96"/>
      <c r="B14" s="134"/>
      <c r="C14" s="134"/>
      <c r="D14" s="96"/>
      <c r="E14" s="96"/>
      <c r="F14" s="134"/>
      <c r="G14" s="96"/>
      <c r="H14" s="135"/>
      <c r="I14" s="96"/>
      <c r="J14" s="96"/>
      <c r="K14" s="96"/>
      <c r="L14" s="96"/>
      <c r="M14" s="96"/>
      <c r="N14" s="96"/>
      <c r="O14" s="96"/>
      <c r="P14" s="96"/>
    </row>
    <row r="15" spans="1:16" s="89" customFormat="1" x14ac:dyDescent="0.3">
      <c r="A15" s="176" t="s">
        <v>104</v>
      </c>
      <c r="B15" s="176" t="s">
        <v>214</v>
      </c>
      <c r="C15" s="176" t="s">
        <v>252</v>
      </c>
      <c r="D15" s="176" t="s">
        <v>215</v>
      </c>
      <c r="E15" s="176" t="s">
        <v>216</v>
      </c>
      <c r="F15" s="176" t="s">
        <v>248</v>
      </c>
      <c r="G15" s="95" t="s">
        <v>247</v>
      </c>
      <c r="H15" s="94" t="s">
        <v>109</v>
      </c>
      <c r="I15" s="94">
        <v>2016</v>
      </c>
      <c r="J15" s="94">
        <v>2017</v>
      </c>
      <c r="K15" s="94">
        <v>2018</v>
      </c>
      <c r="L15" s="94">
        <v>2019</v>
      </c>
      <c r="M15" s="94">
        <v>2020</v>
      </c>
      <c r="N15" s="94">
        <v>2021</v>
      </c>
      <c r="O15" s="94">
        <v>2022</v>
      </c>
      <c r="P15" s="94">
        <v>2023</v>
      </c>
    </row>
    <row r="16" spans="1:16" ht="20.399999999999999" x14ac:dyDescent="0.3">
      <c r="A16" s="215">
        <f>'Smlouvy, zakázky a jiné potřeby'!A16</f>
        <v>0</v>
      </c>
      <c r="B16" s="177" t="s">
        <v>253</v>
      </c>
      <c r="C16" s="216">
        <f>'Smlouvy, zakázky a jiné potřeby'!C16</f>
        <v>0</v>
      </c>
      <c r="D16" s="216">
        <f>'Smlouvy, zakázky a jiné potřeby'!D16</f>
        <v>0</v>
      </c>
      <c r="E16" s="216">
        <f>'Smlouvy, zakázky a jiné potřeby'!E16</f>
        <v>0</v>
      </c>
      <c r="F16" s="216">
        <f>'Smlouvy, zakázky a jiné potřeby'!G16</f>
        <v>0</v>
      </c>
      <c r="G16" s="216">
        <f>'Smlouvy, zakázky a jiné potřeby'!H16</f>
        <v>0</v>
      </c>
      <c r="H16" s="145">
        <f>SUM(I16:P16)</f>
        <v>0</v>
      </c>
      <c r="I16" s="230"/>
      <c r="J16" s="242"/>
      <c r="K16" s="230"/>
      <c r="L16" s="230"/>
      <c r="M16" s="230"/>
      <c r="N16" s="230"/>
      <c r="O16" s="230"/>
      <c r="P16" s="230"/>
    </row>
    <row r="17" spans="1:16" ht="20.399999999999999" x14ac:dyDescent="0.3">
      <c r="A17" s="215">
        <f>'Smlouvy, zakázky a jiné potřeby'!A17</f>
        <v>0</v>
      </c>
      <c r="B17" s="164" t="s">
        <v>254</v>
      </c>
      <c r="C17" s="216">
        <f>'Smlouvy, zakázky a jiné potřeby'!C17</f>
        <v>0</v>
      </c>
      <c r="D17" s="216">
        <f>'Smlouvy, zakázky a jiné potřeby'!D17</f>
        <v>0</v>
      </c>
      <c r="E17" s="216">
        <f>'Smlouvy, zakázky a jiné potřeby'!E17</f>
        <v>0</v>
      </c>
      <c r="F17" s="216">
        <f>'Smlouvy, zakázky a jiné potřeby'!G17</f>
        <v>0</v>
      </c>
      <c r="G17" s="216">
        <f>'Smlouvy, zakázky a jiné potřeby'!H17</f>
        <v>0</v>
      </c>
      <c r="H17" s="145">
        <f>SUM(I17:P17)</f>
        <v>0</v>
      </c>
      <c r="I17" s="230"/>
      <c r="J17" s="242"/>
      <c r="K17" s="230"/>
      <c r="L17" s="230"/>
      <c r="M17" s="230"/>
      <c r="N17" s="230"/>
      <c r="O17" s="230"/>
      <c r="P17" s="230"/>
    </row>
    <row r="18" spans="1:16" ht="20.399999999999999" x14ac:dyDescent="0.3">
      <c r="A18" s="215">
        <f>'Smlouvy, zakázky a jiné potřeby'!A18</f>
        <v>0</v>
      </c>
      <c r="B18" s="164" t="s">
        <v>255</v>
      </c>
      <c r="C18" s="216">
        <f>'Smlouvy, zakázky a jiné potřeby'!C18</f>
        <v>0</v>
      </c>
      <c r="D18" s="216">
        <f>'Smlouvy, zakázky a jiné potřeby'!D18</f>
        <v>0</v>
      </c>
      <c r="E18" s="216">
        <f>'Smlouvy, zakázky a jiné potřeby'!E18</f>
        <v>0</v>
      </c>
      <c r="F18" s="216">
        <f>'Smlouvy, zakázky a jiné potřeby'!G18</f>
        <v>0</v>
      </c>
      <c r="G18" s="216">
        <f>'Smlouvy, zakázky a jiné potřeby'!H18</f>
        <v>0</v>
      </c>
      <c r="H18" s="145">
        <f>SUM(I18:P18)</f>
        <v>0</v>
      </c>
      <c r="I18" s="230"/>
      <c r="J18" s="242"/>
      <c r="K18" s="230"/>
      <c r="L18" s="230"/>
      <c r="M18" s="230"/>
      <c r="N18" s="230"/>
      <c r="O18" s="230"/>
      <c r="P18" s="230"/>
    </row>
    <row r="19" spans="1:16" ht="20.399999999999999" x14ac:dyDescent="0.3">
      <c r="A19" s="215">
        <f>'Smlouvy, zakázky a jiné potřeby'!A19</f>
        <v>0</v>
      </c>
      <c r="B19" s="164" t="s">
        <v>256</v>
      </c>
      <c r="C19" s="216">
        <f>'Smlouvy, zakázky a jiné potřeby'!C19</f>
        <v>0</v>
      </c>
      <c r="D19" s="216">
        <f>'Smlouvy, zakázky a jiné potřeby'!D19</f>
        <v>0</v>
      </c>
      <c r="E19" s="216">
        <f>'Smlouvy, zakázky a jiné potřeby'!E19</f>
        <v>0</v>
      </c>
      <c r="F19" s="216">
        <f>'Smlouvy, zakázky a jiné potřeby'!G19</f>
        <v>0</v>
      </c>
      <c r="G19" s="216">
        <f>'Smlouvy, zakázky a jiné potřeby'!H19</f>
        <v>0</v>
      </c>
      <c r="H19" s="145">
        <f t="shared" ref="H19:H82" si="7">SUM(I19:P19)</f>
        <v>0</v>
      </c>
      <c r="I19" s="230"/>
      <c r="J19" s="242"/>
      <c r="K19" s="230"/>
      <c r="L19" s="230"/>
      <c r="M19" s="230"/>
      <c r="N19" s="230"/>
      <c r="O19" s="230"/>
      <c r="P19" s="230"/>
    </row>
    <row r="20" spans="1:16" ht="20.399999999999999" x14ac:dyDescent="0.3">
      <c r="A20" s="215">
        <f>'Smlouvy, zakázky a jiné potřeby'!A20</f>
        <v>0</v>
      </c>
      <c r="B20" s="164" t="s">
        <v>257</v>
      </c>
      <c r="C20" s="216">
        <f>'Smlouvy, zakázky a jiné potřeby'!C20</f>
        <v>0</v>
      </c>
      <c r="D20" s="216">
        <f>'Smlouvy, zakázky a jiné potřeby'!D20</f>
        <v>0</v>
      </c>
      <c r="E20" s="216">
        <f>'Smlouvy, zakázky a jiné potřeby'!E20</f>
        <v>0</v>
      </c>
      <c r="F20" s="216">
        <f>'Smlouvy, zakázky a jiné potřeby'!G20</f>
        <v>0</v>
      </c>
      <c r="G20" s="216">
        <f>'Smlouvy, zakázky a jiné potřeby'!H20</f>
        <v>0</v>
      </c>
      <c r="H20" s="145">
        <f t="shared" si="7"/>
        <v>0</v>
      </c>
      <c r="I20" s="230"/>
      <c r="J20" s="242"/>
      <c r="K20" s="230"/>
      <c r="L20" s="230"/>
      <c r="M20" s="230"/>
      <c r="N20" s="230"/>
      <c r="O20" s="230"/>
      <c r="P20" s="230"/>
    </row>
    <row r="21" spans="1:16" x14ac:dyDescent="0.3">
      <c r="A21" s="215">
        <f>'Smlouvy, zakázky a jiné potřeby'!A21</f>
        <v>0</v>
      </c>
      <c r="B21" s="164" t="s">
        <v>258</v>
      </c>
      <c r="C21" s="216">
        <f>'Smlouvy, zakázky a jiné potřeby'!C21</f>
        <v>0</v>
      </c>
      <c r="D21" s="216">
        <f>'Smlouvy, zakázky a jiné potřeby'!D21</f>
        <v>0</v>
      </c>
      <c r="E21" s="216">
        <f>'Smlouvy, zakázky a jiné potřeby'!E21</f>
        <v>0</v>
      </c>
      <c r="F21" s="216">
        <f>'Smlouvy, zakázky a jiné potřeby'!G21</f>
        <v>0</v>
      </c>
      <c r="G21" s="216">
        <f>'Smlouvy, zakázky a jiné potřeby'!H21</f>
        <v>0</v>
      </c>
      <c r="H21" s="145">
        <f t="shared" si="7"/>
        <v>0</v>
      </c>
      <c r="I21" s="230"/>
      <c r="J21" s="242"/>
      <c r="K21" s="230"/>
      <c r="L21" s="230"/>
      <c r="M21" s="230"/>
      <c r="N21" s="230"/>
      <c r="O21" s="230"/>
      <c r="P21" s="230"/>
    </row>
    <row r="22" spans="1:16" x14ac:dyDescent="0.3">
      <c r="A22" s="215">
        <f>'Smlouvy, zakázky a jiné potřeby'!A22</f>
        <v>0</v>
      </c>
      <c r="B22" s="164" t="s">
        <v>259</v>
      </c>
      <c r="C22" s="216">
        <f>'Smlouvy, zakázky a jiné potřeby'!C22</f>
        <v>0</v>
      </c>
      <c r="D22" s="216">
        <f>'Smlouvy, zakázky a jiné potřeby'!D22</f>
        <v>0</v>
      </c>
      <c r="E22" s="216">
        <f>'Smlouvy, zakázky a jiné potřeby'!E22</f>
        <v>0</v>
      </c>
      <c r="F22" s="216">
        <f>'Smlouvy, zakázky a jiné potřeby'!G22</f>
        <v>0</v>
      </c>
      <c r="G22" s="216">
        <f>'Smlouvy, zakázky a jiné potřeby'!H22</f>
        <v>0</v>
      </c>
      <c r="H22" s="145">
        <f t="shared" si="7"/>
        <v>0</v>
      </c>
      <c r="I22" s="230"/>
      <c r="J22" s="242"/>
      <c r="K22" s="230"/>
      <c r="L22" s="230"/>
      <c r="M22" s="230"/>
      <c r="N22" s="230"/>
      <c r="O22" s="230"/>
      <c r="P22" s="230"/>
    </row>
    <row r="23" spans="1:16" x14ac:dyDescent="0.3">
      <c r="A23" s="215">
        <f>'Smlouvy, zakázky a jiné potřeby'!A23</f>
        <v>0</v>
      </c>
      <c r="B23" s="164" t="s">
        <v>260</v>
      </c>
      <c r="C23" s="216">
        <f>'Smlouvy, zakázky a jiné potřeby'!C23</f>
        <v>0</v>
      </c>
      <c r="D23" s="216">
        <f>'Smlouvy, zakázky a jiné potřeby'!D23</f>
        <v>0</v>
      </c>
      <c r="E23" s="216">
        <f>'Smlouvy, zakázky a jiné potřeby'!E23</f>
        <v>0</v>
      </c>
      <c r="F23" s="216">
        <f>'Smlouvy, zakázky a jiné potřeby'!G23</f>
        <v>0</v>
      </c>
      <c r="G23" s="216">
        <f>'Smlouvy, zakázky a jiné potřeby'!H23</f>
        <v>0</v>
      </c>
      <c r="H23" s="145">
        <f t="shared" si="7"/>
        <v>0</v>
      </c>
      <c r="I23" s="230"/>
      <c r="J23" s="242"/>
      <c r="K23" s="230"/>
      <c r="L23" s="230"/>
      <c r="M23" s="230"/>
      <c r="N23" s="230"/>
      <c r="O23" s="230"/>
      <c r="P23" s="230"/>
    </row>
    <row r="24" spans="1:16" x14ac:dyDescent="0.3">
      <c r="A24" s="215">
        <f>'Smlouvy, zakázky a jiné potřeby'!A24</f>
        <v>0</v>
      </c>
      <c r="B24" s="164" t="s">
        <v>261</v>
      </c>
      <c r="C24" s="216">
        <f>'Smlouvy, zakázky a jiné potřeby'!C24</f>
        <v>0</v>
      </c>
      <c r="D24" s="216">
        <f>'Smlouvy, zakázky a jiné potřeby'!D24</f>
        <v>0</v>
      </c>
      <c r="E24" s="216">
        <f>'Smlouvy, zakázky a jiné potřeby'!E24</f>
        <v>0</v>
      </c>
      <c r="F24" s="216">
        <f>'Smlouvy, zakázky a jiné potřeby'!G24</f>
        <v>0</v>
      </c>
      <c r="G24" s="216">
        <f>'Smlouvy, zakázky a jiné potřeby'!H24</f>
        <v>0</v>
      </c>
      <c r="H24" s="145">
        <f t="shared" si="7"/>
        <v>0</v>
      </c>
      <c r="I24" s="230"/>
      <c r="J24" s="242"/>
      <c r="K24" s="230"/>
      <c r="L24" s="230"/>
      <c r="M24" s="230"/>
      <c r="N24" s="230"/>
      <c r="O24" s="230"/>
      <c r="P24" s="230"/>
    </row>
    <row r="25" spans="1:16" x14ac:dyDescent="0.3">
      <c r="A25" s="215">
        <f>'Smlouvy, zakázky a jiné potřeby'!A25</f>
        <v>0</v>
      </c>
      <c r="B25" s="164" t="s">
        <v>262</v>
      </c>
      <c r="C25" s="216">
        <f>'Smlouvy, zakázky a jiné potřeby'!C25</f>
        <v>0</v>
      </c>
      <c r="D25" s="216">
        <f>'Smlouvy, zakázky a jiné potřeby'!D25</f>
        <v>0</v>
      </c>
      <c r="E25" s="216">
        <f>'Smlouvy, zakázky a jiné potřeby'!E25</f>
        <v>0</v>
      </c>
      <c r="F25" s="216">
        <f>'Smlouvy, zakázky a jiné potřeby'!G25</f>
        <v>0</v>
      </c>
      <c r="G25" s="216">
        <f>'Smlouvy, zakázky a jiné potřeby'!H25</f>
        <v>0</v>
      </c>
      <c r="H25" s="145">
        <f t="shared" si="7"/>
        <v>0</v>
      </c>
      <c r="I25" s="230"/>
      <c r="J25" s="242"/>
      <c r="K25" s="230"/>
      <c r="L25" s="230"/>
      <c r="M25" s="230"/>
      <c r="N25" s="230"/>
      <c r="O25" s="230"/>
      <c r="P25" s="230"/>
    </row>
    <row r="26" spans="1:16" x14ac:dyDescent="0.3">
      <c r="A26" s="215">
        <f>'Smlouvy, zakázky a jiné potřeby'!A26</f>
        <v>0</v>
      </c>
      <c r="B26" s="164" t="s">
        <v>263</v>
      </c>
      <c r="C26" s="216">
        <f>'Smlouvy, zakázky a jiné potřeby'!C26</f>
        <v>0</v>
      </c>
      <c r="D26" s="216">
        <f>'Smlouvy, zakázky a jiné potřeby'!D26</f>
        <v>0</v>
      </c>
      <c r="E26" s="216">
        <f>'Smlouvy, zakázky a jiné potřeby'!E26</f>
        <v>0</v>
      </c>
      <c r="F26" s="216">
        <f>'Smlouvy, zakázky a jiné potřeby'!G26</f>
        <v>0</v>
      </c>
      <c r="G26" s="216">
        <f>'Smlouvy, zakázky a jiné potřeby'!H26</f>
        <v>0</v>
      </c>
      <c r="H26" s="145">
        <f t="shared" si="7"/>
        <v>0</v>
      </c>
      <c r="I26" s="230"/>
      <c r="J26" s="242"/>
      <c r="K26" s="230"/>
      <c r="L26" s="230"/>
      <c r="M26" s="230"/>
      <c r="N26" s="230"/>
      <c r="O26" s="230"/>
      <c r="P26" s="230"/>
    </row>
    <row r="27" spans="1:16" x14ac:dyDescent="0.3">
      <c r="A27" s="215">
        <f>'Smlouvy, zakázky a jiné potřeby'!A27</f>
        <v>0</v>
      </c>
      <c r="B27" s="164" t="s">
        <v>264</v>
      </c>
      <c r="C27" s="216">
        <f>'Smlouvy, zakázky a jiné potřeby'!C27</f>
        <v>0</v>
      </c>
      <c r="D27" s="216">
        <f>'Smlouvy, zakázky a jiné potřeby'!D27</f>
        <v>0</v>
      </c>
      <c r="E27" s="216">
        <f>'Smlouvy, zakázky a jiné potřeby'!E27</f>
        <v>0</v>
      </c>
      <c r="F27" s="216">
        <f>'Smlouvy, zakázky a jiné potřeby'!G27</f>
        <v>0</v>
      </c>
      <c r="G27" s="216">
        <f>'Smlouvy, zakázky a jiné potřeby'!H27</f>
        <v>0</v>
      </c>
      <c r="H27" s="145">
        <f t="shared" si="7"/>
        <v>0</v>
      </c>
      <c r="I27" s="230"/>
      <c r="J27" s="242"/>
      <c r="K27" s="230"/>
      <c r="L27" s="230"/>
      <c r="M27" s="230"/>
      <c r="N27" s="230"/>
      <c r="O27" s="230"/>
      <c r="P27" s="230"/>
    </row>
    <row r="28" spans="1:16" x14ac:dyDescent="0.3">
      <c r="A28" s="215">
        <f>'Smlouvy, zakázky a jiné potřeby'!A28</f>
        <v>0</v>
      </c>
      <c r="B28" s="164" t="s">
        <v>265</v>
      </c>
      <c r="C28" s="216">
        <f>'Smlouvy, zakázky a jiné potřeby'!C28</f>
        <v>0</v>
      </c>
      <c r="D28" s="216">
        <f>'Smlouvy, zakázky a jiné potřeby'!D28</f>
        <v>0</v>
      </c>
      <c r="E28" s="216">
        <f>'Smlouvy, zakázky a jiné potřeby'!E28</f>
        <v>0</v>
      </c>
      <c r="F28" s="216">
        <f>'Smlouvy, zakázky a jiné potřeby'!G28</f>
        <v>0</v>
      </c>
      <c r="G28" s="216">
        <f>'Smlouvy, zakázky a jiné potřeby'!H28</f>
        <v>0</v>
      </c>
      <c r="H28" s="145">
        <f t="shared" si="7"/>
        <v>0</v>
      </c>
      <c r="I28" s="230"/>
      <c r="J28" s="242"/>
      <c r="K28" s="230"/>
      <c r="L28" s="230"/>
      <c r="M28" s="230"/>
      <c r="N28" s="230"/>
      <c r="O28" s="230"/>
      <c r="P28" s="230"/>
    </row>
    <row r="29" spans="1:16" x14ac:dyDescent="0.3">
      <c r="A29" s="215">
        <f>'Smlouvy, zakázky a jiné potřeby'!A29</f>
        <v>0</v>
      </c>
      <c r="B29" s="164" t="s">
        <v>266</v>
      </c>
      <c r="C29" s="216">
        <f>'Smlouvy, zakázky a jiné potřeby'!C29</f>
        <v>0</v>
      </c>
      <c r="D29" s="216">
        <f>'Smlouvy, zakázky a jiné potřeby'!D29</f>
        <v>0</v>
      </c>
      <c r="E29" s="216">
        <f>'Smlouvy, zakázky a jiné potřeby'!E29</f>
        <v>0</v>
      </c>
      <c r="F29" s="216">
        <f>'Smlouvy, zakázky a jiné potřeby'!G29</f>
        <v>0</v>
      </c>
      <c r="G29" s="216">
        <f>'Smlouvy, zakázky a jiné potřeby'!H29</f>
        <v>0</v>
      </c>
      <c r="H29" s="145">
        <f t="shared" si="7"/>
        <v>0</v>
      </c>
      <c r="I29" s="230"/>
      <c r="J29" s="242"/>
      <c r="K29" s="230"/>
      <c r="L29" s="230"/>
      <c r="M29" s="230"/>
      <c r="N29" s="230"/>
      <c r="O29" s="230"/>
      <c r="P29" s="230"/>
    </row>
    <row r="30" spans="1:16" x14ac:dyDescent="0.3">
      <c r="A30" s="215">
        <f>'Smlouvy, zakázky a jiné potřeby'!A30</f>
        <v>0</v>
      </c>
      <c r="B30" s="164" t="s">
        <v>267</v>
      </c>
      <c r="C30" s="216">
        <f>'Smlouvy, zakázky a jiné potřeby'!C30</f>
        <v>0</v>
      </c>
      <c r="D30" s="216">
        <f>'Smlouvy, zakázky a jiné potřeby'!D30</f>
        <v>0</v>
      </c>
      <c r="E30" s="216">
        <f>'Smlouvy, zakázky a jiné potřeby'!E30</f>
        <v>0</v>
      </c>
      <c r="F30" s="216">
        <f>'Smlouvy, zakázky a jiné potřeby'!G30</f>
        <v>0</v>
      </c>
      <c r="G30" s="216">
        <f>'Smlouvy, zakázky a jiné potřeby'!H30</f>
        <v>0</v>
      </c>
      <c r="H30" s="145">
        <f>SUM(I30:P30)</f>
        <v>0</v>
      </c>
      <c r="I30" s="230"/>
      <c r="J30" s="242"/>
      <c r="K30" s="230"/>
      <c r="L30" s="230"/>
      <c r="M30" s="230"/>
      <c r="N30" s="230"/>
      <c r="O30" s="230"/>
      <c r="P30" s="230"/>
    </row>
    <row r="31" spans="1:16" x14ac:dyDescent="0.3">
      <c r="A31" s="215">
        <f>'Smlouvy, zakázky a jiné potřeby'!A31</f>
        <v>0</v>
      </c>
      <c r="B31" s="164" t="s">
        <v>268</v>
      </c>
      <c r="C31" s="216">
        <f>'Smlouvy, zakázky a jiné potřeby'!C31</f>
        <v>0</v>
      </c>
      <c r="D31" s="216">
        <f>'Smlouvy, zakázky a jiné potřeby'!D31</f>
        <v>0</v>
      </c>
      <c r="E31" s="216">
        <f>'Smlouvy, zakázky a jiné potřeby'!E31</f>
        <v>0</v>
      </c>
      <c r="F31" s="216">
        <f>'Smlouvy, zakázky a jiné potřeby'!G31</f>
        <v>0</v>
      </c>
      <c r="G31" s="216">
        <f>'Smlouvy, zakázky a jiné potřeby'!H31</f>
        <v>0</v>
      </c>
      <c r="H31" s="145">
        <f t="shared" si="7"/>
        <v>0</v>
      </c>
      <c r="I31" s="230"/>
      <c r="J31" s="242"/>
      <c r="K31" s="230"/>
      <c r="L31" s="230"/>
      <c r="M31" s="230"/>
      <c r="N31" s="230"/>
      <c r="O31" s="230"/>
      <c r="P31" s="230"/>
    </row>
    <row r="32" spans="1:16" x14ac:dyDescent="0.3">
      <c r="A32" s="215">
        <f>'Smlouvy, zakázky a jiné potřeby'!A32</f>
        <v>0</v>
      </c>
      <c r="B32" s="164" t="s">
        <v>269</v>
      </c>
      <c r="C32" s="216">
        <f>'Smlouvy, zakázky a jiné potřeby'!C32</f>
        <v>0</v>
      </c>
      <c r="D32" s="216">
        <f>'Smlouvy, zakázky a jiné potřeby'!D32</f>
        <v>0</v>
      </c>
      <c r="E32" s="216">
        <f>'Smlouvy, zakázky a jiné potřeby'!E32</f>
        <v>0</v>
      </c>
      <c r="F32" s="216">
        <f>'Smlouvy, zakázky a jiné potřeby'!G32</f>
        <v>0</v>
      </c>
      <c r="G32" s="216">
        <f>'Smlouvy, zakázky a jiné potřeby'!H32</f>
        <v>0</v>
      </c>
      <c r="H32" s="145">
        <f t="shared" si="7"/>
        <v>0</v>
      </c>
      <c r="I32" s="230"/>
      <c r="J32" s="242"/>
      <c r="K32" s="230"/>
      <c r="L32" s="230"/>
      <c r="M32" s="230"/>
      <c r="N32" s="230"/>
      <c r="O32" s="230"/>
      <c r="P32" s="230"/>
    </row>
    <row r="33" spans="1:16" x14ac:dyDescent="0.3">
      <c r="A33" s="215">
        <f>'Smlouvy, zakázky a jiné potřeby'!A33</f>
        <v>0</v>
      </c>
      <c r="B33" s="164" t="s">
        <v>270</v>
      </c>
      <c r="C33" s="216">
        <f>'Smlouvy, zakázky a jiné potřeby'!C33</f>
        <v>0</v>
      </c>
      <c r="D33" s="216">
        <f>'Smlouvy, zakázky a jiné potřeby'!D33</f>
        <v>0</v>
      </c>
      <c r="E33" s="216">
        <f>'Smlouvy, zakázky a jiné potřeby'!E33</f>
        <v>0</v>
      </c>
      <c r="F33" s="216">
        <f>'Smlouvy, zakázky a jiné potřeby'!G33</f>
        <v>0</v>
      </c>
      <c r="G33" s="216">
        <f>'Smlouvy, zakázky a jiné potřeby'!H33</f>
        <v>0</v>
      </c>
      <c r="H33" s="145">
        <f t="shared" si="7"/>
        <v>0</v>
      </c>
      <c r="I33" s="230"/>
      <c r="J33" s="242"/>
      <c r="K33" s="230"/>
      <c r="L33" s="230"/>
      <c r="M33" s="230"/>
      <c r="N33" s="230"/>
      <c r="O33" s="230"/>
      <c r="P33" s="230"/>
    </row>
    <row r="34" spans="1:16" x14ac:dyDescent="0.3">
      <c r="A34" s="215">
        <f>'Smlouvy, zakázky a jiné potřeby'!A34</f>
        <v>0</v>
      </c>
      <c r="B34" s="164" t="s">
        <v>271</v>
      </c>
      <c r="C34" s="216">
        <f>'Smlouvy, zakázky a jiné potřeby'!C34</f>
        <v>0</v>
      </c>
      <c r="D34" s="216">
        <f>'Smlouvy, zakázky a jiné potřeby'!D34</f>
        <v>0</v>
      </c>
      <c r="E34" s="216">
        <f>'Smlouvy, zakázky a jiné potřeby'!E34</f>
        <v>0</v>
      </c>
      <c r="F34" s="216">
        <f>'Smlouvy, zakázky a jiné potřeby'!G34</f>
        <v>0</v>
      </c>
      <c r="G34" s="216">
        <f>'Smlouvy, zakázky a jiné potřeby'!H34</f>
        <v>0</v>
      </c>
      <c r="H34" s="145">
        <f t="shared" si="7"/>
        <v>0</v>
      </c>
      <c r="I34" s="230"/>
      <c r="J34" s="242"/>
      <c r="K34" s="230"/>
      <c r="L34" s="230"/>
      <c r="M34" s="230"/>
      <c r="N34" s="230"/>
      <c r="O34" s="230"/>
      <c r="P34" s="230"/>
    </row>
    <row r="35" spans="1:16" x14ac:dyDescent="0.3">
      <c r="A35" s="215">
        <f>'Smlouvy, zakázky a jiné potřeby'!A35</f>
        <v>0</v>
      </c>
      <c r="B35" s="164" t="s">
        <v>272</v>
      </c>
      <c r="C35" s="216">
        <f>'Smlouvy, zakázky a jiné potřeby'!C35</f>
        <v>0</v>
      </c>
      <c r="D35" s="216">
        <f>'Smlouvy, zakázky a jiné potřeby'!D35</f>
        <v>0</v>
      </c>
      <c r="E35" s="216">
        <f>'Smlouvy, zakázky a jiné potřeby'!E35</f>
        <v>0</v>
      </c>
      <c r="F35" s="216">
        <f>'Smlouvy, zakázky a jiné potřeby'!G35</f>
        <v>0</v>
      </c>
      <c r="G35" s="216">
        <f>'Smlouvy, zakázky a jiné potřeby'!H35</f>
        <v>0</v>
      </c>
      <c r="H35" s="145">
        <f t="shared" si="7"/>
        <v>0</v>
      </c>
      <c r="I35" s="230"/>
      <c r="J35" s="242"/>
      <c r="K35" s="230"/>
      <c r="L35" s="230"/>
      <c r="M35" s="230"/>
      <c r="N35" s="230"/>
      <c r="O35" s="230"/>
      <c r="P35" s="230"/>
    </row>
    <row r="36" spans="1:16" x14ac:dyDescent="0.3">
      <c r="A36" s="215">
        <f>'Smlouvy, zakázky a jiné potřeby'!A36</f>
        <v>0</v>
      </c>
      <c r="B36" s="164" t="s">
        <v>273</v>
      </c>
      <c r="C36" s="216">
        <f>'Smlouvy, zakázky a jiné potřeby'!C36</f>
        <v>0</v>
      </c>
      <c r="D36" s="216">
        <f>'Smlouvy, zakázky a jiné potřeby'!D36</f>
        <v>0</v>
      </c>
      <c r="E36" s="216">
        <f>'Smlouvy, zakázky a jiné potřeby'!E36</f>
        <v>0</v>
      </c>
      <c r="F36" s="216">
        <f>'Smlouvy, zakázky a jiné potřeby'!G36</f>
        <v>0</v>
      </c>
      <c r="G36" s="216">
        <f>'Smlouvy, zakázky a jiné potřeby'!H36</f>
        <v>0</v>
      </c>
      <c r="H36" s="145">
        <f t="shared" si="7"/>
        <v>0</v>
      </c>
      <c r="I36" s="230"/>
      <c r="J36" s="242"/>
      <c r="K36" s="230"/>
      <c r="L36" s="230"/>
      <c r="M36" s="230"/>
      <c r="N36" s="230"/>
      <c r="O36" s="230"/>
      <c r="P36" s="230"/>
    </row>
    <row r="37" spans="1:16" x14ac:dyDescent="0.3">
      <c r="A37" s="215">
        <f>'Smlouvy, zakázky a jiné potřeby'!A37</f>
        <v>0</v>
      </c>
      <c r="B37" s="164" t="s">
        <v>274</v>
      </c>
      <c r="C37" s="216">
        <f>'Smlouvy, zakázky a jiné potřeby'!C37</f>
        <v>0</v>
      </c>
      <c r="D37" s="216">
        <f>'Smlouvy, zakázky a jiné potřeby'!D37</f>
        <v>0</v>
      </c>
      <c r="E37" s="216">
        <f>'Smlouvy, zakázky a jiné potřeby'!E37</f>
        <v>0</v>
      </c>
      <c r="F37" s="216">
        <f>'Smlouvy, zakázky a jiné potřeby'!G37</f>
        <v>0</v>
      </c>
      <c r="G37" s="216">
        <f>'Smlouvy, zakázky a jiné potřeby'!H37</f>
        <v>0</v>
      </c>
      <c r="H37" s="145">
        <f t="shared" si="7"/>
        <v>0</v>
      </c>
      <c r="I37" s="230"/>
      <c r="J37" s="242"/>
      <c r="K37" s="230"/>
      <c r="L37" s="230"/>
      <c r="M37" s="230"/>
      <c r="N37" s="230"/>
      <c r="O37" s="230"/>
      <c r="P37" s="230"/>
    </row>
    <row r="38" spans="1:16" x14ac:dyDescent="0.3">
      <c r="A38" s="215">
        <f>'Smlouvy, zakázky a jiné potřeby'!A38</f>
        <v>0</v>
      </c>
      <c r="B38" s="164" t="s">
        <v>275</v>
      </c>
      <c r="C38" s="216">
        <f>'Smlouvy, zakázky a jiné potřeby'!C38</f>
        <v>0</v>
      </c>
      <c r="D38" s="216">
        <f>'Smlouvy, zakázky a jiné potřeby'!D38</f>
        <v>0</v>
      </c>
      <c r="E38" s="216">
        <f>'Smlouvy, zakázky a jiné potřeby'!E38</f>
        <v>0</v>
      </c>
      <c r="F38" s="216">
        <f>'Smlouvy, zakázky a jiné potřeby'!G38</f>
        <v>0</v>
      </c>
      <c r="G38" s="216">
        <f>'Smlouvy, zakázky a jiné potřeby'!H38</f>
        <v>0</v>
      </c>
      <c r="H38" s="145">
        <f t="shared" si="7"/>
        <v>0</v>
      </c>
      <c r="I38" s="230"/>
      <c r="J38" s="242"/>
      <c r="K38" s="230"/>
      <c r="L38" s="230"/>
      <c r="M38" s="230"/>
      <c r="N38" s="230"/>
      <c r="O38" s="230"/>
      <c r="P38" s="230"/>
    </row>
    <row r="39" spans="1:16" x14ac:dyDescent="0.3">
      <c r="A39" s="215">
        <f>'Smlouvy, zakázky a jiné potřeby'!A39</f>
        <v>0</v>
      </c>
      <c r="B39" s="164" t="s">
        <v>276</v>
      </c>
      <c r="C39" s="216">
        <f>'Smlouvy, zakázky a jiné potřeby'!C39</f>
        <v>0</v>
      </c>
      <c r="D39" s="216">
        <f>'Smlouvy, zakázky a jiné potřeby'!D39</f>
        <v>0</v>
      </c>
      <c r="E39" s="216">
        <f>'Smlouvy, zakázky a jiné potřeby'!E39</f>
        <v>0</v>
      </c>
      <c r="F39" s="216">
        <f>'Smlouvy, zakázky a jiné potřeby'!G39</f>
        <v>0</v>
      </c>
      <c r="G39" s="216">
        <f>'Smlouvy, zakázky a jiné potřeby'!H39</f>
        <v>0</v>
      </c>
      <c r="H39" s="145">
        <f t="shared" si="7"/>
        <v>0</v>
      </c>
      <c r="I39" s="230"/>
      <c r="J39" s="242"/>
      <c r="K39" s="230"/>
      <c r="L39" s="230"/>
      <c r="M39" s="230"/>
      <c r="N39" s="230"/>
      <c r="O39" s="230"/>
      <c r="P39" s="230"/>
    </row>
    <row r="40" spans="1:16" x14ac:dyDescent="0.3">
      <c r="A40" s="215">
        <f>'Smlouvy, zakázky a jiné potřeby'!A40</f>
        <v>0</v>
      </c>
      <c r="B40" s="164" t="s">
        <v>277</v>
      </c>
      <c r="C40" s="216">
        <f>'Smlouvy, zakázky a jiné potřeby'!C40</f>
        <v>0</v>
      </c>
      <c r="D40" s="216">
        <f>'Smlouvy, zakázky a jiné potřeby'!D40</f>
        <v>0</v>
      </c>
      <c r="E40" s="216">
        <f>'Smlouvy, zakázky a jiné potřeby'!E40</f>
        <v>0</v>
      </c>
      <c r="F40" s="216">
        <f>'Smlouvy, zakázky a jiné potřeby'!G40</f>
        <v>0</v>
      </c>
      <c r="G40" s="216">
        <f>'Smlouvy, zakázky a jiné potřeby'!H40</f>
        <v>0</v>
      </c>
      <c r="H40" s="145">
        <f t="shared" si="7"/>
        <v>0</v>
      </c>
      <c r="I40" s="230"/>
      <c r="J40" s="242"/>
      <c r="K40" s="230"/>
      <c r="L40" s="230"/>
      <c r="M40" s="230"/>
      <c r="N40" s="230"/>
      <c r="O40" s="230"/>
      <c r="P40" s="230"/>
    </row>
    <row r="41" spans="1:16" x14ac:dyDescent="0.3">
      <c r="A41" s="215">
        <f>'Smlouvy, zakázky a jiné potřeby'!A41</f>
        <v>0</v>
      </c>
      <c r="B41" s="164" t="s">
        <v>278</v>
      </c>
      <c r="C41" s="216">
        <f>'Smlouvy, zakázky a jiné potřeby'!C41</f>
        <v>0</v>
      </c>
      <c r="D41" s="216">
        <f>'Smlouvy, zakázky a jiné potřeby'!D41</f>
        <v>0</v>
      </c>
      <c r="E41" s="216">
        <f>'Smlouvy, zakázky a jiné potřeby'!E41</f>
        <v>0</v>
      </c>
      <c r="F41" s="216">
        <f>'Smlouvy, zakázky a jiné potřeby'!G41</f>
        <v>0</v>
      </c>
      <c r="G41" s="216">
        <f>'Smlouvy, zakázky a jiné potřeby'!H41</f>
        <v>0</v>
      </c>
      <c r="H41" s="145">
        <f t="shared" si="7"/>
        <v>0</v>
      </c>
      <c r="I41" s="230"/>
      <c r="J41" s="242"/>
      <c r="K41" s="230"/>
      <c r="L41" s="230"/>
      <c r="M41" s="230"/>
      <c r="N41" s="230"/>
      <c r="O41" s="230"/>
      <c r="P41" s="230"/>
    </row>
    <row r="42" spans="1:16" x14ac:dyDescent="0.3">
      <c r="A42" s="215">
        <f>'Smlouvy, zakázky a jiné potřeby'!A42</f>
        <v>0</v>
      </c>
      <c r="B42" s="164" t="s">
        <v>279</v>
      </c>
      <c r="C42" s="216">
        <f>'Smlouvy, zakázky a jiné potřeby'!C42</f>
        <v>0</v>
      </c>
      <c r="D42" s="216">
        <f>'Smlouvy, zakázky a jiné potřeby'!D42</f>
        <v>0</v>
      </c>
      <c r="E42" s="216">
        <f>'Smlouvy, zakázky a jiné potřeby'!E42</f>
        <v>0</v>
      </c>
      <c r="F42" s="216">
        <f>'Smlouvy, zakázky a jiné potřeby'!G42</f>
        <v>0</v>
      </c>
      <c r="G42" s="216">
        <f>'Smlouvy, zakázky a jiné potřeby'!H42</f>
        <v>0</v>
      </c>
      <c r="H42" s="145">
        <f t="shared" si="7"/>
        <v>0</v>
      </c>
      <c r="I42" s="230"/>
      <c r="J42" s="242"/>
      <c r="K42" s="230"/>
      <c r="L42" s="230"/>
      <c r="M42" s="230"/>
      <c r="N42" s="230"/>
      <c r="O42" s="230"/>
      <c r="P42" s="230"/>
    </row>
    <row r="43" spans="1:16" x14ac:dyDescent="0.3">
      <c r="A43" s="215">
        <f>'Smlouvy, zakázky a jiné potřeby'!A43</f>
        <v>0</v>
      </c>
      <c r="B43" s="164" t="s">
        <v>280</v>
      </c>
      <c r="C43" s="216">
        <f>'Smlouvy, zakázky a jiné potřeby'!C43</f>
        <v>0</v>
      </c>
      <c r="D43" s="216">
        <f>'Smlouvy, zakázky a jiné potřeby'!D43</f>
        <v>0</v>
      </c>
      <c r="E43" s="216">
        <f>'Smlouvy, zakázky a jiné potřeby'!E43</f>
        <v>0</v>
      </c>
      <c r="F43" s="216">
        <f>'Smlouvy, zakázky a jiné potřeby'!G43</f>
        <v>0</v>
      </c>
      <c r="G43" s="216">
        <f>'Smlouvy, zakázky a jiné potřeby'!H43</f>
        <v>0</v>
      </c>
      <c r="H43" s="145">
        <f t="shared" si="7"/>
        <v>0</v>
      </c>
      <c r="I43" s="230"/>
      <c r="J43" s="242"/>
      <c r="K43" s="230"/>
      <c r="L43" s="230"/>
      <c r="M43" s="230"/>
      <c r="N43" s="230"/>
      <c r="O43" s="230"/>
      <c r="P43" s="230"/>
    </row>
    <row r="44" spans="1:16" x14ac:dyDescent="0.3">
      <c r="A44" s="215">
        <f>'Smlouvy, zakázky a jiné potřeby'!A44</f>
        <v>0</v>
      </c>
      <c r="B44" s="164" t="s">
        <v>281</v>
      </c>
      <c r="C44" s="216">
        <f>'Smlouvy, zakázky a jiné potřeby'!C44</f>
        <v>0</v>
      </c>
      <c r="D44" s="216">
        <f>'Smlouvy, zakázky a jiné potřeby'!D44</f>
        <v>0</v>
      </c>
      <c r="E44" s="216">
        <f>'Smlouvy, zakázky a jiné potřeby'!E44</f>
        <v>0</v>
      </c>
      <c r="F44" s="216">
        <f>'Smlouvy, zakázky a jiné potřeby'!G44</f>
        <v>0</v>
      </c>
      <c r="G44" s="216">
        <f>'Smlouvy, zakázky a jiné potřeby'!H44</f>
        <v>0</v>
      </c>
      <c r="H44" s="145">
        <f t="shared" si="7"/>
        <v>0</v>
      </c>
      <c r="I44" s="230"/>
      <c r="J44" s="242"/>
      <c r="K44" s="230"/>
      <c r="L44" s="230"/>
      <c r="M44" s="230"/>
      <c r="N44" s="230"/>
      <c r="O44" s="230"/>
      <c r="P44" s="230"/>
    </row>
    <row r="45" spans="1:16" x14ac:dyDescent="0.3">
      <c r="A45" s="215">
        <f>'Smlouvy, zakázky a jiné potřeby'!A45</f>
        <v>0</v>
      </c>
      <c r="B45" s="164" t="s">
        <v>282</v>
      </c>
      <c r="C45" s="216">
        <f>'Smlouvy, zakázky a jiné potřeby'!C45</f>
        <v>0</v>
      </c>
      <c r="D45" s="216">
        <f>'Smlouvy, zakázky a jiné potřeby'!D45</f>
        <v>0</v>
      </c>
      <c r="E45" s="216">
        <f>'Smlouvy, zakázky a jiné potřeby'!E45</f>
        <v>0</v>
      </c>
      <c r="F45" s="216">
        <f>'Smlouvy, zakázky a jiné potřeby'!G45</f>
        <v>0</v>
      </c>
      <c r="G45" s="216">
        <f>'Smlouvy, zakázky a jiné potřeby'!H45</f>
        <v>0</v>
      </c>
      <c r="H45" s="145">
        <f t="shared" si="7"/>
        <v>0</v>
      </c>
      <c r="I45" s="230"/>
      <c r="J45" s="242"/>
      <c r="K45" s="230"/>
      <c r="L45" s="230"/>
      <c r="M45" s="230"/>
      <c r="N45" s="230"/>
      <c r="O45" s="230"/>
      <c r="P45" s="230"/>
    </row>
    <row r="46" spans="1:16" x14ac:dyDescent="0.3">
      <c r="A46" s="215">
        <f>'Smlouvy, zakázky a jiné potřeby'!A46</f>
        <v>0</v>
      </c>
      <c r="B46" s="164" t="s">
        <v>283</v>
      </c>
      <c r="C46" s="216">
        <f>'Smlouvy, zakázky a jiné potřeby'!C46</f>
        <v>0</v>
      </c>
      <c r="D46" s="216">
        <f>'Smlouvy, zakázky a jiné potřeby'!D46</f>
        <v>0</v>
      </c>
      <c r="E46" s="216">
        <f>'Smlouvy, zakázky a jiné potřeby'!E46</f>
        <v>0</v>
      </c>
      <c r="F46" s="216">
        <f>'Smlouvy, zakázky a jiné potřeby'!G46</f>
        <v>0</v>
      </c>
      <c r="G46" s="216">
        <f>'Smlouvy, zakázky a jiné potřeby'!H46</f>
        <v>0</v>
      </c>
      <c r="H46" s="145">
        <f t="shared" si="7"/>
        <v>0</v>
      </c>
      <c r="I46" s="230"/>
      <c r="J46" s="242"/>
      <c r="K46" s="230"/>
      <c r="L46" s="230"/>
      <c r="M46" s="230"/>
      <c r="N46" s="230"/>
      <c r="O46" s="230"/>
      <c r="P46" s="230"/>
    </row>
    <row r="47" spans="1:16" x14ac:dyDescent="0.3">
      <c r="A47" s="215">
        <f>'Smlouvy, zakázky a jiné potřeby'!A47</f>
        <v>0</v>
      </c>
      <c r="B47" s="164" t="s">
        <v>284</v>
      </c>
      <c r="C47" s="216">
        <f>'Smlouvy, zakázky a jiné potřeby'!C47</f>
        <v>0</v>
      </c>
      <c r="D47" s="216">
        <f>'Smlouvy, zakázky a jiné potřeby'!D47</f>
        <v>0</v>
      </c>
      <c r="E47" s="216">
        <f>'Smlouvy, zakázky a jiné potřeby'!E47</f>
        <v>0</v>
      </c>
      <c r="F47" s="216">
        <f>'Smlouvy, zakázky a jiné potřeby'!G47</f>
        <v>0</v>
      </c>
      <c r="G47" s="216">
        <f>'Smlouvy, zakázky a jiné potřeby'!H47</f>
        <v>0</v>
      </c>
      <c r="H47" s="145">
        <f t="shared" si="7"/>
        <v>0</v>
      </c>
      <c r="I47" s="230"/>
      <c r="J47" s="242"/>
      <c r="K47" s="230"/>
      <c r="L47" s="230"/>
      <c r="M47" s="230"/>
      <c r="N47" s="230"/>
      <c r="O47" s="230"/>
      <c r="P47" s="230"/>
    </row>
    <row r="48" spans="1:16" x14ac:dyDescent="0.3">
      <c r="A48" s="215">
        <f>'Smlouvy, zakázky a jiné potřeby'!A48</f>
        <v>0</v>
      </c>
      <c r="B48" s="164" t="s">
        <v>285</v>
      </c>
      <c r="C48" s="216">
        <f>'Smlouvy, zakázky a jiné potřeby'!C48</f>
        <v>0</v>
      </c>
      <c r="D48" s="216">
        <f>'Smlouvy, zakázky a jiné potřeby'!D48</f>
        <v>0</v>
      </c>
      <c r="E48" s="216">
        <f>'Smlouvy, zakázky a jiné potřeby'!E48</f>
        <v>0</v>
      </c>
      <c r="F48" s="216">
        <f>'Smlouvy, zakázky a jiné potřeby'!G48</f>
        <v>0</v>
      </c>
      <c r="G48" s="216">
        <f>'Smlouvy, zakázky a jiné potřeby'!H48</f>
        <v>0</v>
      </c>
      <c r="H48" s="145">
        <f t="shared" si="7"/>
        <v>0</v>
      </c>
      <c r="I48" s="230"/>
      <c r="J48" s="242"/>
      <c r="K48" s="230"/>
      <c r="L48" s="230"/>
      <c r="M48" s="230"/>
      <c r="N48" s="230"/>
      <c r="O48" s="230"/>
      <c r="P48" s="230"/>
    </row>
    <row r="49" spans="1:16" x14ac:dyDescent="0.3">
      <c r="A49" s="215">
        <f>'Smlouvy, zakázky a jiné potřeby'!A49</f>
        <v>0</v>
      </c>
      <c r="B49" s="164" t="s">
        <v>286</v>
      </c>
      <c r="C49" s="216">
        <f>'Smlouvy, zakázky a jiné potřeby'!C49</f>
        <v>0</v>
      </c>
      <c r="D49" s="216">
        <f>'Smlouvy, zakázky a jiné potřeby'!D49</f>
        <v>0</v>
      </c>
      <c r="E49" s="216">
        <f>'Smlouvy, zakázky a jiné potřeby'!E49</f>
        <v>0</v>
      </c>
      <c r="F49" s="216">
        <f>'Smlouvy, zakázky a jiné potřeby'!G49</f>
        <v>0</v>
      </c>
      <c r="G49" s="216">
        <f>'Smlouvy, zakázky a jiné potřeby'!H49</f>
        <v>0</v>
      </c>
      <c r="H49" s="145">
        <f t="shared" si="7"/>
        <v>0</v>
      </c>
      <c r="I49" s="230"/>
      <c r="J49" s="242"/>
      <c r="K49" s="230"/>
      <c r="L49" s="230"/>
      <c r="M49" s="230"/>
      <c r="N49" s="230"/>
      <c r="O49" s="230"/>
      <c r="P49" s="230"/>
    </row>
    <row r="50" spans="1:16" x14ac:dyDescent="0.3">
      <c r="A50" s="215">
        <f>'Smlouvy, zakázky a jiné potřeby'!A50</f>
        <v>0</v>
      </c>
      <c r="B50" s="164" t="s">
        <v>287</v>
      </c>
      <c r="C50" s="216">
        <f>'Smlouvy, zakázky a jiné potřeby'!C50</f>
        <v>0</v>
      </c>
      <c r="D50" s="216">
        <f>'Smlouvy, zakázky a jiné potřeby'!D50</f>
        <v>0</v>
      </c>
      <c r="E50" s="216">
        <f>'Smlouvy, zakázky a jiné potřeby'!E50</f>
        <v>0</v>
      </c>
      <c r="F50" s="216">
        <f>'Smlouvy, zakázky a jiné potřeby'!G50</f>
        <v>0</v>
      </c>
      <c r="G50" s="216">
        <f>'Smlouvy, zakázky a jiné potřeby'!H50</f>
        <v>0</v>
      </c>
      <c r="H50" s="145">
        <f t="shared" si="7"/>
        <v>0</v>
      </c>
      <c r="I50" s="230"/>
      <c r="J50" s="242"/>
      <c r="K50" s="230"/>
      <c r="L50" s="230"/>
      <c r="M50" s="230"/>
      <c r="N50" s="230"/>
      <c r="O50" s="230"/>
      <c r="P50" s="230"/>
    </row>
    <row r="51" spans="1:16" x14ac:dyDescent="0.3">
      <c r="A51" s="215">
        <f>'Smlouvy, zakázky a jiné potřeby'!A51</f>
        <v>0</v>
      </c>
      <c r="B51" s="164" t="s">
        <v>296</v>
      </c>
      <c r="C51" s="216">
        <f>'Smlouvy, zakázky a jiné potřeby'!C51</f>
        <v>0</v>
      </c>
      <c r="D51" s="216">
        <f>'Smlouvy, zakázky a jiné potřeby'!D51</f>
        <v>0</v>
      </c>
      <c r="E51" s="216">
        <f>'Smlouvy, zakázky a jiné potřeby'!E51</f>
        <v>0</v>
      </c>
      <c r="F51" s="216">
        <f>'Smlouvy, zakázky a jiné potřeby'!G51</f>
        <v>0</v>
      </c>
      <c r="G51" s="216">
        <f>'Smlouvy, zakázky a jiné potřeby'!H51</f>
        <v>0</v>
      </c>
      <c r="H51" s="145">
        <f t="shared" si="7"/>
        <v>0</v>
      </c>
      <c r="I51" s="230"/>
      <c r="J51" s="242"/>
      <c r="K51" s="230"/>
      <c r="L51" s="230"/>
      <c r="M51" s="230"/>
      <c r="N51" s="230"/>
      <c r="O51" s="230"/>
      <c r="P51" s="230"/>
    </row>
    <row r="52" spans="1:16" x14ac:dyDescent="0.3">
      <c r="A52" s="215">
        <f>'Smlouvy, zakázky a jiné potřeby'!A52</f>
        <v>0</v>
      </c>
      <c r="B52" s="164" t="s">
        <v>297</v>
      </c>
      <c r="C52" s="216">
        <f>'Smlouvy, zakázky a jiné potřeby'!C52</f>
        <v>0</v>
      </c>
      <c r="D52" s="216">
        <f>'Smlouvy, zakázky a jiné potřeby'!D52</f>
        <v>0</v>
      </c>
      <c r="E52" s="216">
        <f>'Smlouvy, zakázky a jiné potřeby'!E52</f>
        <v>0</v>
      </c>
      <c r="F52" s="216">
        <f>'Smlouvy, zakázky a jiné potřeby'!G52</f>
        <v>0</v>
      </c>
      <c r="G52" s="216">
        <f>'Smlouvy, zakázky a jiné potřeby'!H52</f>
        <v>0</v>
      </c>
      <c r="H52" s="145">
        <f t="shared" si="7"/>
        <v>0</v>
      </c>
      <c r="I52" s="230"/>
      <c r="J52" s="242"/>
      <c r="K52" s="230"/>
      <c r="L52" s="230"/>
      <c r="M52" s="230"/>
      <c r="N52" s="230"/>
      <c r="O52" s="230"/>
      <c r="P52" s="230"/>
    </row>
    <row r="53" spans="1:16" x14ac:dyDescent="0.3">
      <c r="A53" s="215">
        <f>'Smlouvy, zakázky a jiné potřeby'!A53</f>
        <v>0</v>
      </c>
      <c r="B53" s="164" t="s">
        <v>298</v>
      </c>
      <c r="C53" s="216">
        <f>'Smlouvy, zakázky a jiné potřeby'!C53</f>
        <v>0</v>
      </c>
      <c r="D53" s="216">
        <f>'Smlouvy, zakázky a jiné potřeby'!D53</f>
        <v>0</v>
      </c>
      <c r="E53" s="216">
        <f>'Smlouvy, zakázky a jiné potřeby'!E53</f>
        <v>0</v>
      </c>
      <c r="F53" s="216">
        <f>'Smlouvy, zakázky a jiné potřeby'!G53</f>
        <v>0</v>
      </c>
      <c r="G53" s="216">
        <f>'Smlouvy, zakázky a jiné potřeby'!H53</f>
        <v>0</v>
      </c>
      <c r="H53" s="145">
        <f t="shared" si="7"/>
        <v>0</v>
      </c>
      <c r="I53" s="230"/>
      <c r="J53" s="242"/>
      <c r="K53" s="230"/>
      <c r="L53" s="230"/>
      <c r="M53" s="230"/>
      <c r="N53" s="230"/>
      <c r="O53" s="230"/>
      <c r="P53" s="230"/>
    </row>
    <row r="54" spans="1:16" x14ac:dyDescent="0.3">
      <c r="A54" s="215">
        <f>'Smlouvy, zakázky a jiné potřeby'!A54</f>
        <v>0</v>
      </c>
      <c r="B54" s="164" t="s">
        <v>299</v>
      </c>
      <c r="C54" s="216">
        <f>'Smlouvy, zakázky a jiné potřeby'!C54</f>
        <v>0</v>
      </c>
      <c r="D54" s="216">
        <f>'Smlouvy, zakázky a jiné potřeby'!D54</f>
        <v>0</v>
      </c>
      <c r="E54" s="216">
        <f>'Smlouvy, zakázky a jiné potřeby'!E54</f>
        <v>0</v>
      </c>
      <c r="F54" s="216">
        <f>'Smlouvy, zakázky a jiné potřeby'!G54</f>
        <v>0</v>
      </c>
      <c r="G54" s="216">
        <f>'Smlouvy, zakázky a jiné potřeby'!H54</f>
        <v>0</v>
      </c>
      <c r="H54" s="145">
        <f t="shared" si="7"/>
        <v>0</v>
      </c>
      <c r="I54" s="230"/>
      <c r="J54" s="242"/>
      <c r="K54" s="230"/>
      <c r="L54" s="230"/>
      <c r="M54" s="230"/>
      <c r="N54" s="230"/>
      <c r="O54" s="230"/>
      <c r="P54" s="230"/>
    </row>
    <row r="55" spans="1:16" x14ac:dyDescent="0.3">
      <c r="A55" s="215">
        <f>'Smlouvy, zakázky a jiné potřeby'!A55</f>
        <v>0</v>
      </c>
      <c r="B55" s="164" t="s">
        <v>300</v>
      </c>
      <c r="C55" s="216">
        <f>'Smlouvy, zakázky a jiné potřeby'!C55</f>
        <v>0</v>
      </c>
      <c r="D55" s="216">
        <f>'Smlouvy, zakázky a jiné potřeby'!D55</f>
        <v>0</v>
      </c>
      <c r="E55" s="216">
        <f>'Smlouvy, zakázky a jiné potřeby'!E55</f>
        <v>0</v>
      </c>
      <c r="F55" s="216">
        <f>'Smlouvy, zakázky a jiné potřeby'!G55</f>
        <v>0</v>
      </c>
      <c r="G55" s="216">
        <f>'Smlouvy, zakázky a jiné potřeby'!H55</f>
        <v>0</v>
      </c>
      <c r="H55" s="145">
        <f t="shared" si="7"/>
        <v>0</v>
      </c>
      <c r="I55" s="230"/>
      <c r="J55" s="242"/>
      <c r="K55" s="230"/>
      <c r="L55" s="230"/>
      <c r="M55" s="230"/>
      <c r="N55" s="230"/>
      <c r="O55" s="230"/>
      <c r="P55" s="230"/>
    </row>
    <row r="56" spans="1:16" x14ac:dyDescent="0.3">
      <c r="A56" s="215">
        <f>'Smlouvy, zakázky a jiné potřeby'!A56</f>
        <v>0</v>
      </c>
      <c r="B56" s="164" t="s">
        <v>301</v>
      </c>
      <c r="C56" s="216">
        <f>'Smlouvy, zakázky a jiné potřeby'!C56</f>
        <v>0</v>
      </c>
      <c r="D56" s="216">
        <f>'Smlouvy, zakázky a jiné potřeby'!D56</f>
        <v>0</v>
      </c>
      <c r="E56" s="216">
        <f>'Smlouvy, zakázky a jiné potřeby'!E56</f>
        <v>0</v>
      </c>
      <c r="F56" s="216">
        <f>'Smlouvy, zakázky a jiné potřeby'!G56</f>
        <v>0</v>
      </c>
      <c r="G56" s="216">
        <f>'Smlouvy, zakázky a jiné potřeby'!H56</f>
        <v>0</v>
      </c>
      <c r="H56" s="145">
        <f t="shared" si="7"/>
        <v>0</v>
      </c>
      <c r="I56" s="230"/>
      <c r="J56" s="242"/>
      <c r="K56" s="230"/>
      <c r="L56" s="230"/>
      <c r="M56" s="230"/>
      <c r="N56" s="230"/>
      <c r="O56" s="230"/>
      <c r="P56" s="230"/>
    </row>
    <row r="57" spans="1:16" x14ac:dyDescent="0.3">
      <c r="A57" s="215">
        <f>'Smlouvy, zakázky a jiné potřeby'!A57</f>
        <v>0</v>
      </c>
      <c r="B57" s="164" t="s">
        <v>302</v>
      </c>
      <c r="C57" s="216">
        <f>'Smlouvy, zakázky a jiné potřeby'!C57</f>
        <v>0</v>
      </c>
      <c r="D57" s="216">
        <f>'Smlouvy, zakázky a jiné potřeby'!D57</f>
        <v>0</v>
      </c>
      <c r="E57" s="216">
        <f>'Smlouvy, zakázky a jiné potřeby'!E57</f>
        <v>0</v>
      </c>
      <c r="F57" s="216">
        <f>'Smlouvy, zakázky a jiné potřeby'!G57</f>
        <v>0</v>
      </c>
      <c r="G57" s="216">
        <f>'Smlouvy, zakázky a jiné potřeby'!H57</f>
        <v>0</v>
      </c>
      <c r="H57" s="145">
        <f t="shared" si="7"/>
        <v>0</v>
      </c>
      <c r="I57" s="230"/>
      <c r="J57" s="242"/>
      <c r="K57" s="230"/>
      <c r="L57" s="230"/>
      <c r="M57" s="230"/>
      <c r="N57" s="230"/>
      <c r="O57" s="230"/>
      <c r="P57" s="230"/>
    </row>
    <row r="58" spans="1:16" x14ac:dyDescent="0.3">
      <c r="A58" s="215">
        <f>'Smlouvy, zakázky a jiné potřeby'!A58</f>
        <v>0</v>
      </c>
      <c r="B58" s="164" t="s">
        <v>303</v>
      </c>
      <c r="C58" s="216">
        <f>'Smlouvy, zakázky a jiné potřeby'!C58</f>
        <v>0</v>
      </c>
      <c r="D58" s="216">
        <f>'Smlouvy, zakázky a jiné potřeby'!D58</f>
        <v>0</v>
      </c>
      <c r="E58" s="216">
        <f>'Smlouvy, zakázky a jiné potřeby'!E58</f>
        <v>0</v>
      </c>
      <c r="F58" s="216">
        <f>'Smlouvy, zakázky a jiné potřeby'!G58</f>
        <v>0</v>
      </c>
      <c r="G58" s="216">
        <f>'Smlouvy, zakázky a jiné potřeby'!H58</f>
        <v>0</v>
      </c>
      <c r="H58" s="145">
        <f t="shared" si="7"/>
        <v>0</v>
      </c>
      <c r="I58" s="230"/>
      <c r="J58" s="242"/>
      <c r="K58" s="230"/>
      <c r="L58" s="230"/>
      <c r="M58" s="230"/>
      <c r="N58" s="230"/>
      <c r="O58" s="230"/>
      <c r="P58" s="230"/>
    </row>
    <row r="59" spans="1:16" x14ac:dyDescent="0.3">
      <c r="A59" s="215">
        <f>'Smlouvy, zakázky a jiné potřeby'!A59</f>
        <v>0</v>
      </c>
      <c r="B59" s="164" t="s">
        <v>304</v>
      </c>
      <c r="C59" s="216">
        <f>'Smlouvy, zakázky a jiné potřeby'!C59</f>
        <v>0</v>
      </c>
      <c r="D59" s="216">
        <f>'Smlouvy, zakázky a jiné potřeby'!D59</f>
        <v>0</v>
      </c>
      <c r="E59" s="216">
        <f>'Smlouvy, zakázky a jiné potřeby'!E59</f>
        <v>0</v>
      </c>
      <c r="F59" s="216">
        <f>'Smlouvy, zakázky a jiné potřeby'!G59</f>
        <v>0</v>
      </c>
      <c r="G59" s="216">
        <f>'Smlouvy, zakázky a jiné potřeby'!H59</f>
        <v>0</v>
      </c>
      <c r="H59" s="145">
        <f t="shared" si="7"/>
        <v>0</v>
      </c>
      <c r="I59" s="230"/>
      <c r="J59" s="242"/>
      <c r="K59" s="230"/>
      <c r="L59" s="230"/>
      <c r="M59" s="230"/>
      <c r="N59" s="230"/>
      <c r="O59" s="230"/>
      <c r="P59" s="230"/>
    </row>
    <row r="60" spans="1:16" x14ac:dyDescent="0.3">
      <c r="A60" s="215">
        <f>'Smlouvy, zakázky a jiné potřeby'!A60</f>
        <v>0</v>
      </c>
      <c r="B60" s="164" t="s">
        <v>305</v>
      </c>
      <c r="C60" s="216">
        <f>'Smlouvy, zakázky a jiné potřeby'!C60</f>
        <v>0</v>
      </c>
      <c r="D60" s="216">
        <f>'Smlouvy, zakázky a jiné potřeby'!D60</f>
        <v>0</v>
      </c>
      <c r="E60" s="216">
        <f>'Smlouvy, zakázky a jiné potřeby'!E60</f>
        <v>0</v>
      </c>
      <c r="F60" s="216">
        <f>'Smlouvy, zakázky a jiné potřeby'!G60</f>
        <v>0</v>
      </c>
      <c r="G60" s="216">
        <f>'Smlouvy, zakázky a jiné potřeby'!H60</f>
        <v>0</v>
      </c>
      <c r="H60" s="145">
        <f t="shared" si="7"/>
        <v>0</v>
      </c>
      <c r="I60" s="230"/>
      <c r="J60" s="242"/>
      <c r="K60" s="230"/>
      <c r="L60" s="230"/>
      <c r="M60" s="230"/>
      <c r="N60" s="230"/>
      <c r="O60" s="230"/>
      <c r="P60" s="230"/>
    </row>
    <row r="61" spans="1:16" x14ac:dyDescent="0.3">
      <c r="A61" s="215">
        <f>'Smlouvy, zakázky a jiné potřeby'!A61</f>
        <v>0</v>
      </c>
      <c r="B61" s="164" t="s">
        <v>306</v>
      </c>
      <c r="C61" s="216">
        <f>'Smlouvy, zakázky a jiné potřeby'!C61</f>
        <v>0</v>
      </c>
      <c r="D61" s="216">
        <f>'Smlouvy, zakázky a jiné potřeby'!D61</f>
        <v>0</v>
      </c>
      <c r="E61" s="216">
        <f>'Smlouvy, zakázky a jiné potřeby'!E61</f>
        <v>0</v>
      </c>
      <c r="F61" s="216">
        <f>'Smlouvy, zakázky a jiné potřeby'!G61</f>
        <v>0</v>
      </c>
      <c r="G61" s="216">
        <f>'Smlouvy, zakázky a jiné potřeby'!H61</f>
        <v>0</v>
      </c>
      <c r="H61" s="145">
        <f t="shared" si="7"/>
        <v>0</v>
      </c>
      <c r="I61" s="230"/>
      <c r="J61" s="242"/>
      <c r="K61" s="230"/>
      <c r="L61" s="230"/>
      <c r="M61" s="230"/>
      <c r="N61" s="230"/>
      <c r="O61" s="230"/>
      <c r="P61" s="230"/>
    </row>
    <row r="62" spans="1:16" x14ac:dyDescent="0.3">
      <c r="A62" s="215">
        <f>'Smlouvy, zakázky a jiné potřeby'!A62</f>
        <v>0</v>
      </c>
      <c r="B62" s="164" t="s">
        <v>307</v>
      </c>
      <c r="C62" s="216">
        <f>'Smlouvy, zakázky a jiné potřeby'!C62</f>
        <v>0</v>
      </c>
      <c r="D62" s="216">
        <f>'Smlouvy, zakázky a jiné potřeby'!D62</f>
        <v>0</v>
      </c>
      <c r="E62" s="216">
        <f>'Smlouvy, zakázky a jiné potřeby'!E62</f>
        <v>0</v>
      </c>
      <c r="F62" s="216">
        <f>'Smlouvy, zakázky a jiné potřeby'!G62</f>
        <v>0</v>
      </c>
      <c r="G62" s="216">
        <f>'Smlouvy, zakázky a jiné potřeby'!H62</f>
        <v>0</v>
      </c>
      <c r="H62" s="145">
        <f t="shared" si="7"/>
        <v>0</v>
      </c>
      <c r="I62" s="230"/>
      <c r="J62" s="242"/>
      <c r="K62" s="230"/>
      <c r="L62" s="230"/>
      <c r="M62" s="230"/>
      <c r="N62" s="230"/>
      <c r="O62" s="230"/>
      <c r="P62" s="230"/>
    </row>
    <row r="63" spans="1:16" x14ac:dyDescent="0.3">
      <c r="A63" s="215">
        <f>'Smlouvy, zakázky a jiné potřeby'!A63</f>
        <v>0</v>
      </c>
      <c r="B63" s="164" t="s">
        <v>308</v>
      </c>
      <c r="C63" s="216">
        <f>'Smlouvy, zakázky a jiné potřeby'!C63</f>
        <v>0</v>
      </c>
      <c r="D63" s="216">
        <f>'Smlouvy, zakázky a jiné potřeby'!D63</f>
        <v>0</v>
      </c>
      <c r="E63" s="216">
        <f>'Smlouvy, zakázky a jiné potřeby'!E63</f>
        <v>0</v>
      </c>
      <c r="F63" s="216">
        <f>'Smlouvy, zakázky a jiné potřeby'!G63</f>
        <v>0</v>
      </c>
      <c r="G63" s="216">
        <f>'Smlouvy, zakázky a jiné potřeby'!H63</f>
        <v>0</v>
      </c>
      <c r="H63" s="145">
        <f t="shared" si="7"/>
        <v>0</v>
      </c>
      <c r="I63" s="230"/>
      <c r="J63" s="242"/>
      <c r="K63" s="230"/>
      <c r="L63" s="230"/>
      <c r="M63" s="230"/>
      <c r="N63" s="230"/>
      <c r="O63" s="230"/>
      <c r="P63" s="230"/>
    </row>
    <row r="64" spans="1:16" x14ac:dyDescent="0.3">
      <c r="A64" s="215">
        <f>'Smlouvy, zakázky a jiné potřeby'!A64</f>
        <v>0</v>
      </c>
      <c r="B64" s="164" t="s">
        <v>309</v>
      </c>
      <c r="C64" s="216">
        <f>'Smlouvy, zakázky a jiné potřeby'!C64</f>
        <v>0</v>
      </c>
      <c r="D64" s="216">
        <f>'Smlouvy, zakázky a jiné potřeby'!D64</f>
        <v>0</v>
      </c>
      <c r="E64" s="216">
        <f>'Smlouvy, zakázky a jiné potřeby'!E64</f>
        <v>0</v>
      </c>
      <c r="F64" s="216">
        <f>'Smlouvy, zakázky a jiné potřeby'!G64</f>
        <v>0</v>
      </c>
      <c r="G64" s="216">
        <f>'Smlouvy, zakázky a jiné potřeby'!H64</f>
        <v>0</v>
      </c>
      <c r="H64" s="145">
        <f t="shared" si="7"/>
        <v>0</v>
      </c>
      <c r="I64" s="230"/>
      <c r="J64" s="242"/>
      <c r="K64" s="230"/>
      <c r="L64" s="230"/>
      <c r="M64" s="230"/>
      <c r="N64" s="230"/>
      <c r="O64" s="230"/>
      <c r="P64" s="230"/>
    </row>
    <row r="65" spans="1:16" x14ac:dyDescent="0.3">
      <c r="A65" s="215">
        <f>'Smlouvy, zakázky a jiné potřeby'!A65</f>
        <v>0</v>
      </c>
      <c r="B65" s="164" t="s">
        <v>310</v>
      </c>
      <c r="C65" s="216">
        <f>'Smlouvy, zakázky a jiné potřeby'!C65</f>
        <v>0</v>
      </c>
      <c r="D65" s="216">
        <f>'Smlouvy, zakázky a jiné potřeby'!D65</f>
        <v>0</v>
      </c>
      <c r="E65" s="216">
        <f>'Smlouvy, zakázky a jiné potřeby'!E65</f>
        <v>0</v>
      </c>
      <c r="F65" s="216">
        <f>'Smlouvy, zakázky a jiné potřeby'!G65</f>
        <v>0</v>
      </c>
      <c r="G65" s="216">
        <f>'Smlouvy, zakázky a jiné potřeby'!H65</f>
        <v>0</v>
      </c>
      <c r="H65" s="145">
        <f t="shared" si="7"/>
        <v>0</v>
      </c>
      <c r="I65" s="230"/>
      <c r="J65" s="242"/>
      <c r="K65" s="230"/>
      <c r="L65" s="230"/>
      <c r="M65" s="230"/>
      <c r="N65" s="230"/>
      <c r="O65" s="230"/>
      <c r="P65" s="230"/>
    </row>
    <row r="66" spans="1:16" x14ac:dyDescent="0.3">
      <c r="A66" s="215">
        <f>'Smlouvy, zakázky a jiné potřeby'!A66</f>
        <v>0</v>
      </c>
      <c r="B66" s="164" t="s">
        <v>311</v>
      </c>
      <c r="C66" s="216">
        <f>'Smlouvy, zakázky a jiné potřeby'!C66</f>
        <v>0</v>
      </c>
      <c r="D66" s="216">
        <f>'Smlouvy, zakázky a jiné potřeby'!D66</f>
        <v>0</v>
      </c>
      <c r="E66" s="216">
        <f>'Smlouvy, zakázky a jiné potřeby'!E66</f>
        <v>0</v>
      </c>
      <c r="F66" s="216">
        <f>'Smlouvy, zakázky a jiné potřeby'!G66</f>
        <v>0</v>
      </c>
      <c r="G66" s="216">
        <f>'Smlouvy, zakázky a jiné potřeby'!H66</f>
        <v>0</v>
      </c>
      <c r="H66" s="145">
        <f t="shared" si="7"/>
        <v>0</v>
      </c>
      <c r="I66" s="230"/>
      <c r="J66" s="242"/>
      <c r="K66" s="230"/>
      <c r="L66" s="230"/>
      <c r="M66" s="230"/>
      <c r="N66" s="230"/>
      <c r="O66" s="230"/>
      <c r="P66" s="230"/>
    </row>
    <row r="67" spans="1:16" x14ac:dyDescent="0.3">
      <c r="A67" s="215">
        <f>'Smlouvy, zakázky a jiné potřeby'!A67</f>
        <v>0</v>
      </c>
      <c r="B67" s="164" t="s">
        <v>312</v>
      </c>
      <c r="C67" s="216">
        <f>'Smlouvy, zakázky a jiné potřeby'!C67</f>
        <v>0</v>
      </c>
      <c r="D67" s="216">
        <f>'Smlouvy, zakázky a jiné potřeby'!D67</f>
        <v>0</v>
      </c>
      <c r="E67" s="216">
        <f>'Smlouvy, zakázky a jiné potřeby'!E67</f>
        <v>0</v>
      </c>
      <c r="F67" s="216">
        <f>'Smlouvy, zakázky a jiné potřeby'!G67</f>
        <v>0</v>
      </c>
      <c r="G67" s="216">
        <f>'Smlouvy, zakázky a jiné potřeby'!H67</f>
        <v>0</v>
      </c>
      <c r="H67" s="145">
        <f t="shared" si="7"/>
        <v>0</v>
      </c>
      <c r="I67" s="230"/>
      <c r="J67" s="242"/>
      <c r="K67" s="230"/>
      <c r="L67" s="230"/>
      <c r="M67" s="230"/>
      <c r="N67" s="230"/>
      <c r="O67" s="230"/>
      <c r="P67" s="230"/>
    </row>
    <row r="68" spans="1:16" x14ac:dyDescent="0.3">
      <c r="A68" s="215">
        <f>'Smlouvy, zakázky a jiné potřeby'!A68</f>
        <v>0</v>
      </c>
      <c r="B68" s="164" t="s">
        <v>313</v>
      </c>
      <c r="C68" s="216">
        <f>'Smlouvy, zakázky a jiné potřeby'!C68</f>
        <v>0</v>
      </c>
      <c r="D68" s="216">
        <f>'Smlouvy, zakázky a jiné potřeby'!D68</f>
        <v>0</v>
      </c>
      <c r="E68" s="216">
        <f>'Smlouvy, zakázky a jiné potřeby'!E68</f>
        <v>0</v>
      </c>
      <c r="F68" s="216">
        <f>'Smlouvy, zakázky a jiné potřeby'!G68</f>
        <v>0</v>
      </c>
      <c r="G68" s="216">
        <f>'Smlouvy, zakázky a jiné potřeby'!H68</f>
        <v>0</v>
      </c>
      <c r="H68" s="145">
        <f t="shared" si="7"/>
        <v>0</v>
      </c>
      <c r="I68" s="230"/>
      <c r="J68" s="242"/>
      <c r="K68" s="230"/>
      <c r="L68" s="230"/>
      <c r="M68" s="230"/>
      <c r="N68" s="230"/>
      <c r="O68" s="230"/>
      <c r="P68" s="230"/>
    </row>
    <row r="69" spans="1:16" x14ac:dyDescent="0.3">
      <c r="A69" s="215">
        <f>'Smlouvy, zakázky a jiné potřeby'!A69</f>
        <v>0</v>
      </c>
      <c r="B69" s="164" t="s">
        <v>314</v>
      </c>
      <c r="C69" s="216">
        <f>'Smlouvy, zakázky a jiné potřeby'!C69</f>
        <v>0</v>
      </c>
      <c r="D69" s="216">
        <f>'Smlouvy, zakázky a jiné potřeby'!D69</f>
        <v>0</v>
      </c>
      <c r="E69" s="216">
        <f>'Smlouvy, zakázky a jiné potřeby'!E69</f>
        <v>0</v>
      </c>
      <c r="F69" s="216">
        <f>'Smlouvy, zakázky a jiné potřeby'!G69</f>
        <v>0</v>
      </c>
      <c r="G69" s="216">
        <f>'Smlouvy, zakázky a jiné potřeby'!H69</f>
        <v>0</v>
      </c>
      <c r="H69" s="145">
        <f t="shared" si="7"/>
        <v>0</v>
      </c>
      <c r="I69" s="230"/>
      <c r="J69" s="242"/>
      <c r="K69" s="230"/>
      <c r="L69" s="230"/>
      <c r="M69" s="230"/>
      <c r="N69" s="230"/>
      <c r="O69" s="230"/>
      <c r="P69" s="230"/>
    </row>
    <row r="70" spans="1:16" x14ac:dyDescent="0.3">
      <c r="A70" s="215">
        <f>'Smlouvy, zakázky a jiné potřeby'!A70</f>
        <v>0</v>
      </c>
      <c r="B70" s="164" t="s">
        <v>315</v>
      </c>
      <c r="C70" s="216">
        <f>'Smlouvy, zakázky a jiné potřeby'!C70</f>
        <v>0</v>
      </c>
      <c r="D70" s="216">
        <f>'Smlouvy, zakázky a jiné potřeby'!D70</f>
        <v>0</v>
      </c>
      <c r="E70" s="216">
        <f>'Smlouvy, zakázky a jiné potřeby'!E70</f>
        <v>0</v>
      </c>
      <c r="F70" s="216">
        <f>'Smlouvy, zakázky a jiné potřeby'!G70</f>
        <v>0</v>
      </c>
      <c r="G70" s="216">
        <f>'Smlouvy, zakázky a jiné potřeby'!H70</f>
        <v>0</v>
      </c>
      <c r="H70" s="145">
        <f t="shared" si="7"/>
        <v>0</v>
      </c>
      <c r="I70" s="230"/>
      <c r="J70" s="242"/>
      <c r="K70" s="230"/>
      <c r="L70" s="230"/>
      <c r="M70" s="230"/>
      <c r="N70" s="230"/>
      <c r="O70" s="230"/>
      <c r="P70" s="230"/>
    </row>
    <row r="71" spans="1:16" x14ac:dyDescent="0.3">
      <c r="A71" s="215">
        <f>'Smlouvy, zakázky a jiné potřeby'!A71</f>
        <v>0</v>
      </c>
      <c r="B71" s="164" t="s">
        <v>316</v>
      </c>
      <c r="C71" s="216">
        <f>'Smlouvy, zakázky a jiné potřeby'!C71</f>
        <v>0</v>
      </c>
      <c r="D71" s="216">
        <f>'Smlouvy, zakázky a jiné potřeby'!D71</f>
        <v>0</v>
      </c>
      <c r="E71" s="216">
        <f>'Smlouvy, zakázky a jiné potřeby'!E71</f>
        <v>0</v>
      </c>
      <c r="F71" s="216">
        <f>'Smlouvy, zakázky a jiné potřeby'!G71</f>
        <v>0</v>
      </c>
      <c r="G71" s="216">
        <f>'Smlouvy, zakázky a jiné potřeby'!H71</f>
        <v>0</v>
      </c>
      <c r="H71" s="145">
        <f t="shared" si="7"/>
        <v>0</v>
      </c>
      <c r="I71" s="230"/>
      <c r="J71" s="242"/>
      <c r="K71" s="230"/>
      <c r="L71" s="230"/>
      <c r="M71" s="230"/>
      <c r="N71" s="230"/>
      <c r="O71" s="230"/>
      <c r="P71" s="230"/>
    </row>
    <row r="72" spans="1:16" x14ac:dyDescent="0.3">
      <c r="A72" s="215">
        <f>'Smlouvy, zakázky a jiné potřeby'!A72</f>
        <v>0</v>
      </c>
      <c r="B72" s="164" t="s">
        <v>317</v>
      </c>
      <c r="C72" s="216">
        <f>'Smlouvy, zakázky a jiné potřeby'!C72</f>
        <v>0</v>
      </c>
      <c r="D72" s="216">
        <f>'Smlouvy, zakázky a jiné potřeby'!D72</f>
        <v>0</v>
      </c>
      <c r="E72" s="216">
        <f>'Smlouvy, zakázky a jiné potřeby'!E72</f>
        <v>0</v>
      </c>
      <c r="F72" s="216">
        <f>'Smlouvy, zakázky a jiné potřeby'!G72</f>
        <v>0</v>
      </c>
      <c r="G72" s="216">
        <f>'Smlouvy, zakázky a jiné potřeby'!H72</f>
        <v>0</v>
      </c>
      <c r="H72" s="145">
        <f t="shared" si="7"/>
        <v>0</v>
      </c>
      <c r="I72" s="230"/>
      <c r="J72" s="242"/>
      <c r="K72" s="230"/>
      <c r="L72" s="230"/>
      <c r="M72" s="230"/>
      <c r="N72" s="230"/>
      <c r="O72" s="230"/>
      <c r="P72" s="230"/>
    </row>
    <row r="73" spans="1:16" x14ac:dyDescent="0.3">
      <c r="A73" s="215">
        <f>'Smlouvy, zakázky a jiné potřeby'!A73</f>
        <v>0</v>
      </c>
      <c r="B73" s="164" t="s">
        <v>318</v>
      </c>
      <c r="C73" s="216">
        <f>'Smlouvy, zakázky a jiné potřeby'!C73</f>
        <v>0</v>
      </c>
      <c r="D73" s="216">
        <f>'Smlouvy, zakázky a jiné potřeby'!D73</f>
        <v>0</v>
      </c>
      <c r="E73" s="216">
        <f>'Smlouvy, zakázky a jiné potřeby'!E73</f>
        <v>0</v>
      </c>
      <c r="F73" s="216">
        <f>'Smlouvy, zakázky a jiné potřeby'!G73</f>
        <v>0</v>
      </c>
      <c r="G73" s="216">
        <f>'Smlouvy, zakázky a jiné potřeby'!H73</f>
        <v>0</v>
      </c>
      <c r="H73" s="145">
        <f t="shared" si="7"/>
        <v>0</v>
      </c>
      <c r="I73" s="230"/>
      <c r="J73" s="242"/>
      <c r="K73" s="230"/>
      <c r="L73" s="230"/>
      <c r="M73" s="230"/>
      <c r="N73" s="230"/>
      <c r="O73" s="230"/>
      <c r="P73" s="230"/>
    </row>
    <row r="74" spans="1:16" x14ac:dyDescent="0.3">
      <c r="A74" s="215">
        <f>'Smlouvy, zakázky a jiné potřeby'!A74</f>
        <v>0</v>
      </c>
      <c r="B74" s="164" t="s">
        <v>319</v>
      </c>
      <c r="C74" s="216">
        <f>'Smlouvy, zakázky a jiné potřeby'!C74</f>
        <v>0</v>
      </c>
      <c r="D74" s="216">
        <f>'Smlouvy, zakázky a jiné potřeby'!D74</f>
        <v>0</v>
      </c>
      <c r="E74" s="216">
        <f>'Smlouvy, zakázky a jiné potřeby'!E74</f>
        <v>0</v>
      </c>
      <c r="F74" s="216">
        <f>'Smlouvy, zakázky a jiné potřeby'!G74</f>
        <v>0</v>
      </c>
      <c r="G74" s="216">
        <f>'Smlouvy, zakázky a jiné potřeby'!H74</f>
        <v>0</v>
      </c>
      <c r="H74" s="145">
        <f t="shared" si="7"/>
        <v>0</v>
      </c>
      <c r="I74" s="230"/>
      <c r="J74" s="242"/>
      <c r="K74" s="230"/>
      <c r="L74" s="230"/>
      <c r="M74" s="230"/>
      <c r="N74" s="230"/>
      <c r="O74" s="230"/>
      <c r="P74" s="230"/>
    </row>
    <row r="75" spans="1:16" x14ac:dyDescent="0.3">
      <c r="A75" s="215">
        <f>'Smlouvy, zakázky a jiné potřeby'!A75</f>
        <v>0</v>
      </c>
      <c r="B75" s="164" t="s">
        <v>320</v>
      </c>
      <c r="C75" s="216">
        <f>'Smlouvy, zakázky a jiné potřeby'!C75</f>
        <v>0</v>
      </c>
      <c r="D75" s="216">
        <f>'Smlouvy, zakázky a jiné potřeby'!D75</f>
        <v>0</v>
      </c>
      <c r="E75" s="216">
        <f>'Smlouvy, zakázky a jiné potřeby'!E75</f>
        <v>0</v>
      </c>
      <c r="F75" s="216">
        <f>'Smlouvy, zakázky a jiné potřeby'!G75</f>
        <v>0</v>
      </c>
      <c r="G75" s="216">
        <f>'Smlouvy, zakázky a jiné potřeby'!H75</f>
        <v>0</v>
      </c>
      <c r="H75" s="145">
        <f t="shared" si="7"/>
        <v>0</v>
      </c>
      <c r="I75" s="230"/>
      <c r="J75" s="242"/>
      <c r="K75" s="230"/>
      <c r="L75" s="230"/>
      <c r="M75" s="230"/>
      <c r="N75" s="230"/>
      <c r="O75" s="230"/>
      <c r="P75" s="230"/>
    </row>
    <row r="76" spans="1:16" x14ac:dyDescent="0.3">
      <c r="A76" s="215">
        <f>'Smlouvy, zakázky a jiné potřeby'!A76</f>
        <v>0</v>
      </c>
      <c r="B76" s="164" t="s">
        <v>321</v>
      </c>
      <c r="C76" s="216">
        <f>'Smlouvy, zakázky a jiné potřeby'!C76</f>
        <v>0</v>
      </c>
      <c r="D76" s="216">
        <f>'Smlouvy, zakázky a jiné potřeby'!D76</f>
        <v>0</v>
      </c>
      <c r="E76" s="216">
        <f>'Smlouvy, zakázky a jiné potřeby'!E76</f>
        <v>0</v>
      </c>
      <c r="F76" s="216">
        <f>'Smlouvy, zakázky a jiné potřeby'!G76</f>
        <v>0</v>
      </c>
      <c r="G76" s="216">
        <f>'Smlouvy, zakázky a jiné potřeby'!H76</f>
        <v>0</v>
      </c>
      <c r="H76" s="145">
        <f t="shared" si="7"/>
        <v>0</v>
      </c>
      <c r="I76" s="230"/>
      <c r="J76" s="242"/>
      <c r="K76" s="230"/>
      <c r="L76" s="230"/>
      <c r="M76" s="230"/>
      <c r="N76" s="230"/>
      <c r="O76" s="230"/>
      <c r="P76" s="230"/>
    </row>
    <row r="77" spans="1:16" x14ac:dyDescent="0.3">
      <c r="A77" s="215">
        <f>'Smlouvy, zakázky a jiné potřeby'!A77</f>
        <v>0</v>
      </c>
      <c r="B77" s="164" t="s">
        <v>322</v>
      </c>
      <c r="C77" s="216">
        <f>'Smlouvy, zakázky a jiné potřeby'!C77</f>
        <v>0</v>
      </c>
      <c r="D77" s="216">
        <f>'Smlouvy, zakázky a jiné potřeby'!D77</f>
        <v>0</v>
      </c>
      <c r="E77" s="216">
        <f>'Smlouvy, zakázky a jiné potřeby'!E77</f>
        <v>0</v>
      </c>
      <c r="F77" s="216">
        <f>'Smlouvy, zakázky a jiné potřeby'!G77</f>
        <v>0</v>
      </c>
      <c r="G77" s="216">
        <f>'Smlouvy, zakázky a jiné potřeby'!H77</f>
        <v>0</v>
      </c>
      <c r="H77" s="145">
        <f t="shared" si="7"/>
        <v>0</v>
      </c>
      <c r="I77" s="230"/>
      <c r="J77" s="242"/>
      <c r="K77" s="230"/>
      <c r="L77" s="230"/>
      <c r="M77" s="230"/>
      <c r="N77" s="230"/>
      <c r="O77" s="230"/>
      <c r="P77" s="230"/>
    </row>
    <row r="78" spans="1:16" x14ac:dyDescent="0.3">
      <c r="A78" s="215">
        <f>'Smlouvy, zakázky a jiné potřeby'!A78</f>
        <v>0</v>
      </c>
      <c r="B78" s="164" t="s">
        <v>323</v>
      </c>
      <c r="C78" s="216">
        <f>'Smlouvy, zakázky a jiné potřeby'!C78</f>
        <v>0</v>
      </c>
      <c r="D78" s="216">
        <f>'Smlouvy, zakázky a jiné potřeby'!D78</f>
        <v>0</v>
      </c>
      <c r="E78" s="216">
        <f>'Smlouvy, zakázky a jiné potřeby'!E78</f>
        <v>0</v>
      </c>
      <c r="F78" s="216">
        <f>'Smlouvy, zakázky a jiné potřeby'!G78</f>
        <v>0</v>
      </c>
      <c r="G78" s="216">
        <f>'Smlouvy, zakázky a jiné potřeby'!H78</f>
        <v>0</v>
      </c>
      <c r="H78" s="145">
        <f t="shared" si="7"/>
        <v>0</v>
      </c>
      <c r="I78" s="230"/>
      <c r="J78" s="242"/>
      <c r="K78" s="230"/>
      <c r="L78" s="230"/>
      <c r="M78" s="230"/>
      <c r="N78" s="230"/>
      <c r="O78" s="230"/>
      <c r="P78" s="230"/>
    </row>
    <row r="79" spans="1:16" x14ac:dyDescent="0.3">
      <c r="A79" s="215">
        <f>'Smlouvy, zakázky a jiné potřeby'!A79</f>
        <v>0</v>
      </c>
      <c r="B79" s="164" t="s">
        <v>324</v>
      </c>
      <c r="C79" s="216">
        <f>'Smlouvy, zakázky a jiné potřeby'!C79</f>
        <v>0</v>
      </c>
      <c r="D79" s="216">
        <f>'Smlouvy, zakázky a jiné potřeby'!D79</f>
        <v>0</v>
      </c>
      <c r="E79" s="216">
        <f>'Smlouvy, zakázky a jiné potřeby'!E79</f>
        <v>0</v>
      </c>
      <c r="F79" s="216">
        <f>'Smlouvy, zakázky a jiné potřeby'!G79</f>
        <v>0</v>
      </c>
      <c r="G79" s="216">
        <f>'Smlouvy, zakázky a jiné potřeby'!H79</f>
        <v>0</v>
      </c>
      <c r="H79" s="145">
        <f t="shared" si="7"/>
        <v>0</v>
      </c>
      <c r="I79" s="230"/>
      <c r="J79" s="242"/>
      <c r="K79" s="230"/>
      <c r="L79" s="230"/>
      <c r="M79" s="230"/>
      <c r="N79" s="230"/>
      <c r="O79" s="230"/>
      <c r="P79" s="230"/>
    </row>
    <row r="80" spans="1:16" x14ac:dyDescent="0.3">
      <c r="A80" s="215">
        <f>'Smlouvy, zakázky a jiné potřeby'!A80</f>
        <v>0</v>
      </c>
      <c r="B80" s="164" t="s">
        <v>325</v>
      </c>
      <c r="C80" s="216">
        <f>'Smlouvy, zakázky a jiné potřeby'!C80</f>
        <v>0</v>
      </c>
      <c r="D80" s="216">
        <f>'Smlouvy, zakázky a jiné potřeby'!D80</f>
        <v>0</v>
      </c>
      <c r="E80" s="216">
        <f>'Smlouvy, zakázky a jiné potřeby'!E80</f>
        <v>0</v>
      </c>
      <c r="F80" s="216">
        <f>'Smlouvy, zakázky a jiné potřeby'!G80</f>
        <v>0</v>
      </c>
      <c r="G80" s="216">
        <f>'Smlouvy, zakázky a jiné potřeby'!H80</f>
        <v>0</v>
      </c>
      <c r="H80" s="145">
        <f t="shared" si="7"/>
        <v>0</v>
      </c>
      <c r="I80" s="230"/>
      <c r="J80" s="242"/>
      <c r="K80" s="230"/>
      <c r="L80" s="230"/>
      <c r="M80" s="230"/>
      <c r="N80" s="230"/>
      <c r="O80" s="230"/>
      <c r="P80" s="230"/>
    </row>
    <row r="81" spans="1:16" x14ac:dyDescent="0.3">
      <c r="A81" s="215">
        <f>'Smlouvy, zakázky a jiné potřeby'!A81</f>
        <v>0</v>
      </c>
      <c r="B81" s="164" t="s">
        <v>326</v>
      </c>
      <c r="C81" s="216">
        <f>'Smlouvy, zakázky a jiné potřeby'!C81</f>
        <v>0</v>
      </c>
      <c r="D81" s="216">
        <f>'Smlouvy, zakázky a jiné potřeby'!D81</f>
        <v>0</v>
      </c>
      <c r="E81" s="216">
        <f>'Smlouvy, zakázky a jiné potřeby'!E81</f>
        <v>0</v>
      </c>
      <c r="F81" s="216">
        <f>'Smlouvy, zakázky a jiné potřeby'!G81</f>
        <v>0</v>
      </c>
      <c r="G81" s="216">
        <f>'Smlouvy, zakázky a jiné potřeby'!H81</f>
        <v>0</v>
      </c>
      <c r="H81" s="145">
        <f t="shared" si="7"/>
        <v>0</v>
      </c>
      <c r="I81" s="230"/>
      <c r="J81" s="242"/>
      <c r="K81" s="230"/>
      <c r="L81" s="230"/>
      <c r="M81" s="230"/>
      <c r="N81" s="230"/>
      <c r="O81" s="230"/>
      <c r="P81" s="230"/>
    </row>
    <row r="82" spans="1:16" x14ac:dyDescent="0.3">
      <c r="A82" s="215">
        <f>'Smlouvy, zakázky a jiné potřeby'!A82</f>
        <v>0</v>
      </c>
      <c r="B82" s="164" t="s">
        <v>327</v>
      </c>
      <c r="C82" s="216">
        <f>'Smlouvy, zakázky a jiné potřeby'!C82</f>
        <v>0</v>
      </c>
      <c r="D82" s="216">
        <f>'Smlouvy, zakázky a jiné potřeby'!D82</f>
        <v>0</v>
      </c>
      <c r="E82" s="216">
        <f>'Smlouvy, zakázky a jiné potřeby'!E82</f>
        <v>0</v>
      </c>
      <c r="F82" s="216">
        <f>'Smlouvy, zakázky a jiné potřeby'!G82</f>
        <v>0</v>
      </c>
      <c r="G82" s="216">
        <f>'Smlouvy, zakázky a jiné potřeby'!H82</f>
        <v>0</v>
      </c>
      <c r="H82" s="145">
        <f t="shared" si="7"/>
        <v>0</v>
      </c>
      <c r="I82" s="230"/>
      <c r="J82" s="242"/>
      <c r="K82" s="230"/>
      <c r="L82" s="230"/>
      <c r="M82" s="230"/>
      <c r="N82" s="230"/>
      <c r="O82" s="230"/>
      <c r="P82" s="230"/>
    </row>
    <row r="83" spans="1:16" x14ac:dyDescent="0.3">
      <c r="A83" s="215">
        <f>'Smlouvy, zakázky a jiné potřeby'!A83</f>
        <v>0</v>
      </c>
      <c r="B83" s="164" t="s">
        <v>328</v>
      </c>
      <c r="C83" s="216">
        <f>'Smlouvy, zakázky a jiné potřeby'!C83</f>
        <v>0</v>
      </c>
      <c r="D83" s="216">
        <f>'Smlouvy, zakázky a jiné potřeby'!D83</f>
        <v>0</v>
      </c>
      <c r="E83" s="216">
        <f>'Smlouvy, zakázky a jiné potřeby'!E83</f>
        <v>0</v>
      </c>
      <c r="F83" s="216">
        <f>'Smlouvy, zakázky a jiné potřeby'!G83</f>
        <v>0</v>
      </c>
      <c r="G83" s="216">
        <f>'Smlouvy, zakázky a jiné potřeby'!H83</f>
        <v>0</v>
      </c>
      <c r="H83" s="145">
        <f t="shared" ref="H83:H115" si="8">SUM(I83:P83)</f>
        <v>0</v>
      </c>
      <c r="I83" s="230"/>
      <c r="J83" s="242"/>
      <c r="K83" s="230"/>
      <c r="L83" s="230"/>
      <c r="M83" s="230"/>
      <c r="N83" s="230"/>
      <c r="O83" s="230"/>
      <c r="P83" s="230"/>
    </row>
    <row r="84" spans="1:16" x14ac:dyDescent="0.3">
      <c r="A84" s="215">
        <f>'Smlouvy, zakázky a jiné potřeby'!A84</f>
        <v>0</v>
      </c>
      <c r="B84" s="164" t="s">
        <v>329</v>
      </c>
      <c r="C84" s="216">
        <f>'Smlouvy, zakázky a jiné potřeby'!C84</f>
        <v>0</v>
      </c>
      <c r="D84" s="216">
        <f>'Smlouvy, zakázky a jiné potřeby'!D84</f>
        <v>0</v>
      </c>
      <c r="E84" s="216">
        <f>'Smlouvy, zakázky a jiné potřeby'!E84</f>
        <v>0</v>
      </c>
      <c r="F84" s="216">
        <f>'Smlouvy, zakázky a jiné potřeby'!G84</f>
        <v>0</v>
      </c>
      <c r="G84" s="216">
        <f>'Smlouvy, zakázky a jiné potřeby'!H84</f>
        <v>0</v>
      </c>
      <c r="H84" s="145">
        <f t="shared" si="8"/>
        <v>0</v>
      </c>
      <c r="I84" s="230"/>
      <c r="J84" s="242"/>
      <c r="K84" s="230"/>
      <c r="L84" s="230"/>
      <c r="M84" s="230"/>
      <c r="N84" s="230"/>
      <c r="O84" s="230"/>
      <c r="P84" s="230"/>
    </row>
    <row r="85" spans="1:16" x14ac:dyDescent="0.3">
      <c r="A85" s="215">
        <f>'Smlouvy, zakázky a jiné potřeby'!A85</f>
        <v>0</v>
      </c>
      <c r="B85" s="164" t="s">
        <v>330</v>
      </c>
      <c r="C85" s="216">
        <f>'Smlouvy, zakázky a jiné potřeby'!C85</f>
        <v>0</v>
      </c>
      <c r="D85" s="216">
        <f>'Smlouvy, zakázky a jiné potřeby'!D85</f>
        <v>0</v>
      </c>
      <c r="E85" s="216">
        <f>'Smlouvy, zakázky a jiné potřeby'!E85</f>
        <v>0</v>
      </c>
      <c r="F85" s="216">
        <f>'Smlouvy, zakázky a jiné potřeby'!G85</f>
        <v>0</v>
      </c>
      <c r="G85" s="216">
        <f>'Smlouvy, zakázky a jiné potřeby'!H85</f>
        <v>0</v>
      </c>
      <c r="H85" s="145">
        <f t="shared" si="8"/>
        <v>0</v>
      </c>
      <c r="I85" s="230"/>
      <c r="J85" s="242"/>
      <c r="K85" s="230"/>
      <c r="L85" s="230"/>
      <c r="M85" s="230"/>
      <c r="N85" s="230"/>
      <c r="O85" s="230"/>
      <c r="P85" s="230"/>
    </row>
    <row r="86" spans="1:16" x14ac:dyDescent="0.3">
      <c r="A86" s="215">
        <f>'Smlouvy, zakázky a jiné potřeby'!A86</f>
        <v>0</v>
      </c>
      <c r="B86" s="164" t="s">
        <v>331</v>
      </c>
      <c r="C86" s="216">
        <f>'Smlouvy, zakázky a jiné potřeby'!C86</f>
        <v>0</v>
      </c>
      <c r="D86" s="216">
        <f>'Smlouvy, zakázky a jiné potřeby'!D86</f>
        <v>0</v>
      </c>
      <c r="E86" s="216">
        <f>'Smlouvy, zakázky a jiné potřeby'!E86</f>
        <v>0</v>
      </c>
      <c r="F86" s="216">
        <f>'Smlouvy, zakázky a jiné potřeby'!G86</f>
        <v>0</v>
      </c>
      <c r="G86" s="216">
        <f>'Smlouvy, zakázky a jiné potřeby'!H86</f>
        <v>0</v>
      </c>
      <c r="H86" s="145">
        <f t="shared" si="8"/>
        <v>0</v>
      </c>
      <c r="I86" s="230"/>
      <c r="J86" s="242"/>
      <c r="K86" s="230"/>
      <c r="L86" s="230"/>
      <c r="M86" s="230"/>
      <c r="N86" s="230"/>
      <c r="O86" s="230"/>
      <c r="P86" s="230"/>
    </row>
    <row r="87" spans="1:16" x14ac:dyDescent="0.3">
      <c r="A87" s="215">
        <f>'Smlouvy, zakázky a jiné potřeby'!A87</f>
        <v>0</v>
      </c>
      <c r="B87" s="164" t="s">
        <v>332</v>
      </c>
      <c r="C87" s="216">
        <f>'Smlouvy, zakázky a jiné potřeby'!C87</f>
        <v>0</v>
      </c>
      <c r="D87" s="216">
        <f>'Smlouvy, zakázky a jiné potřeby'!D87</f>
        <v>0</v>
      </c>
      <c r="E87" s="216">
        <f>'Smlouvy, zakázky a jiné potřeby'!E87</f>
        <v>0</v>
      </c>
      <c r="F87" s="216">
        <f>'Smlouvy, zakázky a jiné potřeby'!G87</f>
        <v>0</v>
      </c>
      <c r="G87" s="216">
        <f>'Smlouvy, zakázky a jiné potřeby'!H87</f>
        <v>0</v>
      </c>
      <c r="H87" s="145">
        <f t="shared" si="8"/>
        <v>0</v>
      </c>
      <c r="I87" s="230"/>
      <c r="J87" s="242"/>
      <c r="K87" s="230"/>
      <c r="L87" s="230"/>
      <c r="M87" s="230"/>
      <c r="N87" s="230"/>
      <c r="O87" s="230"/>
      <c r="P87" s="230"/>
    </row>
    <row r="88" spans="1:16" x14ac:dyDescent="0.3">
      <c r="A88" s="215">
        <f>'Smlouvy, zakázky a jiné potřeby'!A88</f>
        <v>0</v>
      </c>
      <c r="B88" s="164" t="s">
        <v>333</v>
      </c>
      <c r="C88" s="216">
        <f>'Smlouvy, zakázky a jiné potřeby'!C88</f>
        <v>0</v>
      </c>
      <c r="D88" s="216">
        <f>'Smlouvy, zakázky a jiné potřeby'!D88</f>
        <v>0</v>
      </c>
      <c r="E88" s="216">
        <f>'Smlouvy, zakázky a jiné potřeby'!E88</f>
        <v>0</v>
      </c>
      <c r="F88" s="216">
        <f>'Smlouvy, zakázky a jiné potřeby'!G88</f>
        <v>0</v>
      </c>
      <c r="G88" s="216">
        <f>'Smlouvy, zakázky a jiné potřeby'!H88</f>
        <v>0</v>
      </c>
      <c r="H88" s="145">
        <f t="shared" si="8"/>
        <v>0</v>
      </c>
      <c r="I88" s="230"/>
      <c r="J88" s="242"/>
      <c r="K88" s="230"/>
      <c r="L88" s="230"/>
      <c r="M88" s="230"/>
      <c r="N88" s="230"/>
      <c r="O88" s="230"/>
      <c r="P88" s="230"/>
    </row>
    <row r="89" spans="1:16" x14ac:dyDescent="0.3">
      <c r="A89" s="215">
        <f>'Smlouvy, zakázky a jiné potřeby'!A89</f>
        <v>0</v>
      </c>
      <c r="B89" s="164" t="s">
        <v>334</v>
      </c>
      <c r="C89" s="216">
        <f>'Smlouvy, zakázky a jiné potřeby'!C89</f>
        <v>0</v>
      </c>
      <c r="D89" s="216">
        <f>'Smlouvy, zakázky a jiné potřeby'!D89</f>
        <v>0</v>
      </c>
      <c r="E89" s="216">
        <f>'Smlouvy, zakázky a jiné potřeby'!E89</f>
        <v>0</v>
      </c>
      <c r="F89" s="216">
        <f>'Smlouvy, zakázky a jiné potřeby'!G89</f>
        <v>0</v>
      </c>
      <c r="G89" s="216">
        <f>'Smlouvy, zakázky a jiné potřeby'!H89</f>
        <v>0</v>
      </c>
      <c r="H89" s="145">
        <f t="shared" si="8"/>
        <v>0</v>
      </c>
      <c r="I89" s="230"/>
      <c r="J89" s="242"/>
      <c r="K89" s="230"/>
      <c r="L89" s="230"/>
      <c r="M89" s="230"/>
      <c r="N89" s="230"/>
      <c r="O89" s="230"/>
      <c r="P89" s="230"/>
    </row>
    <row r="90" spans="1:16" x14ac:dyDescent="0.3">
      <c r="A90" s="215">
        <f>'Smlouvy, zakázky a jiné potřeby'!A90</f>
        <v>0</v>
      </c>
      <c r="B90" s="164" t="s">
        <v>335</v>
      </c>
      <c r="C90" s="216">
        <f>'Smlouvy, zakázky a jiné potřeby'!C90</f>
        <v>0</v>
      </c>
      <c r="D90" s="216">
        <f>'Smlouvy, zakázky a jiné potřeby'!D90</f>
        <v>0</v>
      </c>
      <c r="E90" s="216">
        <f>'Smlouvy, zakázky a jiné potřeby'!E90</f>
        <v>0</v>
      </c>
      <c r="F90" s="216">
        <f>'Smlouvy, zakázky a jiné potřeby'!G90</f>
        <v>0</v>
      </c>
      <c r="G90" s="216">
        <f>'Smlouvy, zakázky a jiné potřeby'!H90</f>
        <v>0</v>
      </c>
      <c r="H90" s="145">
        <f t="shared" si="8"/>
        <v>0</v>
      </c>
      <c r="I90" s="230"/>
      <c r="J90" s="242"/>
      <c r="K90" s="230"/>
      <c r="L90" s="230"/>
      <c r="M90" s="230"/>
      <c r="N90" s="230"/>
      <c r="O90" s="230"/>
      <c r="P90" s="230"/>
    </row>
    <row r="91" spans="1:16" x14ac:dyDescent="0.3">
      <c r="A91" s="215">
        <f>'Smlouvy, zakázky a jiné potřeby'!A91</f>
        <v>0</v>
      </c>
      <c r="B91" s="164" t="s">
        <v>336</v>
      </c>
      <c r="C91" s="216">
        <f>'Smlouvy, zakázky a jiné potřeby'!C91</f>
        <v>0</v>
      </c>
      <c r="D91" s="216">
        <f>'Smlouvy, zakázky a jiné potřeby'!D91</f>
        <v>0</v>
      </c>
      <c r="E91" s="216">
        <f>'Smlouvy, zakázky a jiné potřeby'!E91</f>
        <v>0</v>
      </c>
      <c r="F91" s="216">
        <f>'Smlouvy, zakázky a jiné potřeby'!G91</f>
        <v>0</v>
      </c>
      <c r="G91" s="216">
        <f>'Smlouvy, zakázky a jiné potřeby'!H91</f>
        <v>0</v>
      </c>
      <c r="H91" s="145">
        <f t="shared" si="8"/>
        <v>0</v>
      </c>
      <c r="I91" s="230"/>
      <c r="J91" s="242"/>
      <c r="K91" s="230"/>
      <c r="L91" s="230"/>
      <c r="M91" s="230"/>
      <c r="N91" s="230"/>
      <c r="O91" s="230"/>
      <c r="P91" s="230"/>
    </row>
    <row r="92" spans="1:16" x14ac:dyDescent="0.3">
      <c r="A92" s="215">
        <f>'Smlouvy, zakázky a jiné potřeby'!A92</f>
        <v>0</v>
      </c>
      <c r="B92" s="164" t="s">
        <v>337</v>
      </c>
      <c r="C92" s="216">
        <f>'Smlouvy, zakázky a jiné potřeby'!C92</f>
        <v>0</v>
      </c>
      <c r="D92" s="216">
        <f>'Smlouvy, zakázky a jiné potřeby'!D92</f>
        <v>0</v>
      </c>
      <c r="E92" s="216">
        <f>'Smlouvy, zakázky a jiné potřeby'!E92</f>
        <v>0</v>
      </c>
      <c r="F92" s="216">
        <f>'Smlouvy, zakázky a jiné potřeby'!G92</f>
        <v>0</v>
      </c>
      <c r="G92" s="216">
        <f>'Smlouvy, zakázky a jiné potřeby'!H92</f>
        <v>0</v>
      </c>
      <c r="H92" s="145">
        <f t="shared" si="8"/>
        <v>0</v>
      </c>
      <c r="I92" s="230"/>
      <c r="J92" s="242"/>
      <c r="K92" s="230"/>
      <c r="L92" s="230"/>
      <c r="M92" s="230"/>
      <c r="N92" s="230"/>
      <c r="O92" s="230"/>
      <c r="P92" s="230"/>
    </row>
    <row r="93" spans="1:16" x14ac:dyDescent="0.3">
      <c r="A93" s="215">
        <f>'Smlouvy, zakázky a jiné potřeby'!A93</f>
        <v>0</v>
      </c>
      <c r="B93" s="164" t="s">
        <v>338</v>
      </c>
      <c r="C93" s="216">
        <f>'Smlouvy, zakázky a jiné potřeby'!C93</f>
        <v>0</v>
      </c>
      <c r="D93" s="216">
        <f>'Smlouvy, zakázky a jiné potřeby'!D93</f>
        <v>0</v>
      </c>
      <c r="E93" s="216">
        <f>'Smlouvy, zakázky a jiné potřeby'!E93</f>
        <v>0</v>
      </c>
      <c r="F93" s="216">
        <f>'Smlouvy, zakázky a jiné potřeby'!G93</f>
        <v>0</v>
      </c>
      <c r="G93" s="216">
        <f>'Smlouvy, zakázky a jiné potřeby'!H93</f>
        <v>0</v>
      </c>
      <c r="H93" s="145">
        <f t="shared" si="8"/>
        <v>0</v>
      </c>
      <c r="I93" s="230"/>
      <c r="J93" s="242"/>
      <c r="K93" s="230"/>
      <c r="L93" s="230"/>
      <c r="M93" s="230"/>
      <c r="N93" s="230"/>
      <c r="O93" s="230"/>
      <c r="P93" s="230"/>
    </row>
    <row r="94" spans="1:16" x14ac:dyDescent="0.3">
      <c r="A94" s="215">
        <f>'Smlouvy, zakázky a jiné potřeby'!A94</f>
        <v>0</v>
      </c>
      <c r="B94" s="164" t="s">
        <v>339</v>
      </c>
      <c r="C94" s="216">
        <f>'Smlouvy, zakázky a jiné potřeby'!C94</f>
        <v>0</v>
      </c>
      <c r="D94" s="216">
        <f>'Smlouvy, zakázky a jiné potřeby'!D94</f>
        <v>0</v>
      </c>
      <c r="E94" s="216">
        <f>'Smlouvy, zakázky a jiné potřeby'!E94</f>
        <v>0</v>
      </c>
      <c r="F94" s="216">
        <f>'Smlouvy, zakázky a jiné potřeby'!G94</f>
        <v>0</v>
      </c>
      <c r="G94" s="216">
        <f>'Smlouvy, zakázky a jiné potřeby'!H94</f>
        <v>0</v>
      </c>
      <c r="H94" s="145">
        <f t="shared" si="8"/>
        <v>0</v>
      </c>
      <c r="I94" s="230"/>
      <c r="J94" s="242"/>
      <c r="K94" s="230"/>
      <c r="L94" s="230"/>
      <c r="M94" s="230"/>
      <c r="N94" s="230"/>
      <c r="O94" s="230"/>
      <c r="P94" s="230"/>
    </row>
    <row r="95" spans="1:16" x14ac:dyDescent="0.3">
      <c r="A95" s="215">
        <f>'Smlouvy, zakázky a jiné potřeby'!A95</f>
        <v>0</v>
      </c>
      <c r="B95" s="164" t="s">
        <v>340</v>
      </c>
      <c r="C95" s="216">
        <f>'Smlouvy, zakázky a jiné potřeby'!C95</f>
        <v>0</v>
      </c>
      <c r="D95" s="216">
        <f>'Smlouvy, zakázky a jiné potřeby'!D95</f>
        <v>0</v>
      </c>
      <c r="E95" s="216">
        <f>'Smlouvy, zakázky a jiné potřeby'!E95</f>
        <v>0</v>
      </c>
      <c r="F95" s="216">
        <f>'Smlouvy, zakázky a jiné potřeby'!G95</f>
        <v>0</v>
      </c>
      <c r="G95" s="216">
        <f>'Smlouvy, zakázky a jiné potřeby'!H95</f>
        <v>0</v>
      </c>
      <c r="H95" s="145">
        <f t="shared" si="8"/>
        <v>0</v>
      </c>
      <c r="I95" s="230"/>
      <c r="J95" s="242"/>
      <c r="K95" s="230"/>
      <c r="L95" s="230"/>
      <c r="M95" s="230"/>
      <c r="N95" s="230"/>
      <c r="O95" s="230"/>
      <c r="P95" s="230"/>
    </row>
    <row r="96" spans="1:16" x14ac:dyDescent="0.3">
      <c r="A96" s="215">
        <f>'Smlouvy, zakázky a jiné potřeby'!A96</f>
        <v>0</v>
      </c>
      <c r="B96" s="164" t="s">
        <v>341</v>
      </c>
      <c r="C96" s="216">
        <f>'Smlouvy, zakázky a jiné potřeby'!C96</f>
        <v>0</v>
      </c>
      <c r="D96" s="216">
        <f>'Smlouvy, zakázky a jiné potřeby'!D96</f>
        <v>0</v>
      </c>
      <c r="E96" s="216">
        <f>'Smlouvy, zakázky a jiné potřeby'!E96</f>
        <v>0</v>
      </c>
      <c r="F96" s="216">
        <f>'Smlouvy, zakázky a jiné potřeby'!G96</f>
        <v>0</v>
      </c>
      <c r="G96" s="216">
        <f>'Smlouvy, zakázky a jiné potřeby'!H96</f>
        <v>0</v>
      </c>
      <c r="H96" s="145">
        <f t="shared" si="8"/>
        <v>0</v>
      </c>
      <c r="I96" s="230"/>
      <c r="J96" s="242"/>
      <c r="K96" s="230"/>
      <c r="L96" s="230"/>
      <c r="M96" s="230"/>
      <c r="N96" s="230"/>
      <c r="O96" s="230"/>
      <c r="P96" s="230"/>
    </row>
    <row r="97" spans="1:16" x14ac:dyDescent="0.3">
      <c r="A97" s="215">
        <f>'Smlouvy, zakázky a jiné potřeby'!A97</f>
        <v>0</v>
      </c>
      <c r="B97" s="164" t="s">
        <v>342</v>
      </c>
      <c r="C97" s="216">
        <f>'Smlouvy, zakázky a jiné potřeby'!C97</f>
        <v>0</v>
      </c>
      <c r="D97" s="216">
        <f>'Smlouvy, zakázky a jiné potřeby'!D97</f>
        <v>0</v>
      </c>
      <c r="E97" s="216">
        <f>'Smlouvy, zakázky a jiné potřeby'!E97</f>
        <v>0</v>
      </c>
      <c r="F97" s="216">
        <f>'Smlouvy, zakázky a jiné potřeby'!G97</f>
        <v>0</v>
      </c>
      <c r="G97" s="216">
        <f>'Smlouvy, zakázky a jiné potřeby'!H97</f>
        <v>0</v>
      </c>
      <c r="H97" s="145">
        <f t="shared" si="8"/>
        <v>0</v>
      </c>
      <c r="I97" s="230"/>
      <c r="J97" s="242"/>
      <c r="K97" s="230"/>
      <c r="L97" s="230"/>
      <c r="M97" s="230"/>
      <c r="N97" s="230"/>
      <c r="O97" s="230"/>
      <c r="P97" s="230"/>
    </row>
    <row r="98" spans="1:16" x14ac:dyDescent="0.3">
      <c r="A98" s="215">
        <f>'Smlouvy, zakázky a jiné potřeby'!A98</f>
        <v>0</v>
      </c>
      <c r="B98" s="164" t="s">
        <v>343</v>
      </c>
      <c r="C98" s="216">
        <f>'Smlouvy, zakázky a jiné potřeby'!C98</f>
        <v>0</v>
      </c>
      <c r="D98" s="216">
        <f>'Smlouvy, zakázky a jiné potřeby'!D98</f>
        <v>0</v>
      </c>
      <c r="E98" s="216">
        <f>'Smlouvy, zakázky a jiné potřeby'!E98</f>
        <v>0</v>
      </c>
      <c r="F98" s="216">
        <f>'Smlouvy, zakázky a jiné potřeby'!G98</f>
        <v>0</v>
      </c>
      <c r="G98" s="216">
        <f>'Smlouvy, zakázky a jiné potřeby'!H98</f>
        <v>0</v>
      </c>
      <c r="H98" s="145">
        <f t="shared" si="8"/>
        <v>0</v>
      </c>
      <c r="I98" s="230"/>
      <c r="J98" s="242"/>
      <c r="K98" s="230"/>
      <c r="L98" s="230"/>
      <c r="M98" s="230"/>
      <c r="N98" s="230"/>
      <c r="O98" s="230"/>
      <c r="P98" s="230"/>
    </row>
    <row r="99" spans="1:16" x14ac:dyDescent="0.3">
      <c r="A99" s="215">
        <f>'Smlouvy, zakázky a jiné potřeby'!A99</f>
        <v>0</v>
      </c>
      <c r="B99" s="164" t="s">
        <v>344</v>
      </c>
      <c r="C99" s="216">
        <f>'Smlouvy, zakázky a jiné potřeby'!C99</f>
        <v>0</v>
      </c>
      <c r="D99" s="216">
        <f>'Smlouvy, zakázky a jiné potřeby'!D99</f>
        <v>0</v>
      </c>
      <c r="E99" s="216">
        <f>'Smlouvy, zakázky a jiné potřeby'!E99</f>
        <v>0</v>
      </c>
      <c r="F99" s="216">
        <f>'Smlouvy, zakázky a jiné potřeby'!G99</f>
        <v>0</v>
      </c>
      <c r="G99" s="216">
        <f>'Smlouvy, zakázky a jiné potřeby'!H99</f>
        <v>0</v>
      </c>
      <c r="H99" s="145">
        <f t="shared" si="8"/>
        <v>0</v>
      </c>
      <c r="I99" s="230"/>
      <c r="J99" s="242"/>
      <c r="K99" s="230"/>
      <c r="L99" s="230"/>
      <c r="M99" s="230"/>
      <c r="N99" s="230"/>
      <c r="O99" s="230"/>
      <c r="P99" s="230"/>
    </row>
    <row r="100" spans="1:16" x14ac:dyDescent="0.3">
      <c r="A100" s="215">
        <f>'Smlouvy, zakázky a jiné potřeby'!A100</f>
        <v>0</v>
      </c>
      <c r="B100" s="164" t="s">
        <v>345</v>
      </c>
      <c r="C100" s="216">
        <f>'Smlouvy, zakázky a jiné potřeby'!C100</f>
        <v>0</v>
      </c>
      <c r="D100" s="216">
        <f>'Smlouvy, zakázky a jiné potřeby'!D100</f>
        <v>0</v>
      </c>
      <c r="E100" s="216">
        <f>'Smlouvy, zakázky a jiné potřeby'!E100</f>
        <v>0</v>
      </c>
      <c r="F100" s="216">
        <f>'Smlouvy, zakázky a jiné potřeby'!G100</f>
        <v>0</v>
      </c>
      <c r="G100" s="216">
        <f>'Smlouvy, zakázky a jiné potřeby'!H100</f>
        <v>0</v>
      </c>
      <c r="H100" s="145">
        <f t="shared" si="8"/>
        <v>0</v>
      </c>
      <c r="I100" s="230"/>
      <c r="J100" s="242"/>
      <c r="K100" s="230"/>
      <c r="L100" s="230"/>
      <c r="M100" s="230"/>
      <c r="N100" s="230"/>
      <c r="O100" s="230"/>
      <c r="P100" s="230"/>
    </row>
    <row r="101" spans="1:16" x14ac:dyDescent="0.3">
      <c r="A101" s="215">
        <f>'Smlouvy, zakázky a jiné potřeby'!A101</f>
        <v>0</v>
      </c>
      <c r="B101" s="164" t="s">
        <v>346</v>
      </c>
      <c r="C101" s="216">
        <f>'Smlouvy, zakázky a jiné potřeby'!C101</f>
        <v>0</v>
      </c>
      <c r="D101" s="216">
        <f>'Smlouvy, zakázky a jiné potřeby'!D101</f>
        <v>0</v>
      </c>
      <c r="E101" s="216">
        <f>'Smlouvy, zakázky a jiné potřeby'!E101</f>
        <v>0</v>
      </c>
      <c r="F101" s="216">
        <f>'Smlouvy, zakázky a jiné potřeby'!G101</f>
        <v>0</v>
      </c>
      <c r="G101" s="216">
        <f>'Smlouvy, zakázky a jiné potřeby'!H101</f>
        <v>0</v>
      </c>
      <c r="H101" s="145">
        <f t="shared" si="8"/>
        <v>0</v>
      </c>
      <c r="I101" s="230"/>
      <c r="J101" s="242"/>
      <c r="K101" s="230"/>
      <c r="L101" s="230"/>
      <c r="M101" s="230"/>
      <c r="N101" s="230"/>
      <c r="O101" s="230"/>
      <c r="P101" s="230"/>
    </row>
    <row r="102" spans="1:16" x14ac:dyDescent="0.3">
      <c r="A102" s="215">
        <f>'Smlouvy, zakázky a jiné potřeby'!A102</f>
        <v>0</v>
      </c>
      <c r="B102" s="164" t="s">
        <v>347</v>
      </c>
      <c r="C102" s="216">
        <f>'Smlouvy, zakázky a jiné potřeby'!C102</f>
        <v>0</v>
      </c>
      <c r="D102" s="216">
        <f>'Smlouvy, zakázky a jiné potřeby'!D102</f>
        <v>0</v>
      </c>
      <c r="E102" s="216">
        <f>'Smlouvy, zakázky a jiné potřeby'!E102</f>
        <v>0</v>
      </c>
      <c r="F102" s="216">
        <f>'Smlouvy, zakázky a jiné potřeby'!G102</f>
        <v>0</v>
      </c>
      <c r="G102" s="216">
        <f>'Smlouvy, zakázky a jiné potřeby'!H102</f>
        <v>0</v>
      </c>
      <c r="H102" s="145">
        <f t="shared" si="8"/>
        <v>0</v>
      </c>
      <c r="I102" s="230"/>
      <c r="J102" s="242"/>
      <c r="K102" s="230"/>
      <c r="L102" s="230"/>
      <c r="M102" s="230"/>
      <c r="N102" s="230"/>
      <c r="O102" s="230"/>
      <c r="P102" s="230"/>
    </row>
    <row r="103" spans="1:16" x14ac:dyDescent="0.3">
      <c r="A103" s="215">
        <f>'Smlouvy, zakázky a jiné potřeby'!A103</f>
        <v>0</v>
      </c>
      <c r="B103" s="164" t="s">
        <v>348</v>
      </c>
      <c r="C103" s="216">
        <f>'Smlouvy, zakázky a jiné potřeby'!C103</f>
        <v>0</v>
      </c>
      <c r="D103" s="216">
        <f>'Smlouvy, zakázky a jiné potřeby'!D103</f>
        <v>0</v>
      </c>
      <c r="E103" s="216">
        <f>'Smlouvy, zakázky a jiné potřeby'!E103</f>
        <v>0</v>
      </c>
      <c r="F103" s="216">
        <f>'Smlouvy, zakázky a jiné potřeby'!G103</f>
        <v>0</v>
      </c>
      <c r="G103" s="216">
        <f>'Smlouvy, zakázky a jiné potřeby'!H103</f>
        <v>0</v>
      </c>
      <c r="H103" s="145">
        <f t="shared" si="8"/>
        <v>0</v>
      </c>
      <c r="I103" s="230"/>
      <c r="J103" s="242"/>
      <c r="K103" s="230"/>
      <c r="L103" s="230"/>
      <c r="M103" s="230"/>
      <c r="N103" s="230"/>
      <c r="O103" s="230"/>
      <c r="P103" s="230"/>
    </row>
    <row r="104" spans="1:16" x14ac:dyDescent="0.3">
      <c r="A104" s="215">
        <f>'Smlouvy, zakázky a jiné potřeby'!A104</f>
        <v>0</v>
      </c>
      <c r="B104" s="164" t="s">
        <v>349</v>
      </c>
      <c r="C104" s="216">
        <f>'Smlouvy, zakázky a jiné potřeby'!C104</f>
        <v>0</v>
      </c>
      <c r="D104" s="216">
        <f>'Smlouvy, zakázky a jiné potřeby'!D104</f>
        <v>0</v>
      </c>
      <c r="E104" s="216">
        <f>'Smlouvy, zakázky a jiné potřeby'!E104</f>
        <v>0</v>
      </c>
      <c r="F104" s="216">
        <f>'Smlouvy, zakázky a jiné potřeby'!G104</f>
        <v>0</v>
      </c>
      <c r="G104" s="216">
        <f>'Smlouvy, zakázky a jiné potřeby'!H104</f>
        <v>0</v>
      </c>
      <c r="H104" s="145">
        <f t="shared" si="8"/>
        <v>0</v>
      </c>
      <c r="I104" s="230"/>
      <c r="J104" s="242"/>
      <c r="K104" s="230"/>
      <c r="L104" s="230"/>
      <c r="M104" s="230"/>
      <c r="N104" s="230"/>
      <c r="O104" s="230"/>
      <c r="P104" s="230"/>
    </row>
    <row r="105" spans="1:16" x14ac:dyDescent="0.3">
      <c r="A105" s="215">
        <f>'Smlouvy, zakázky a jiné potřeby'!A105</f>
        <v>0</v>
      </c>
      <c r="B105" s="164" t="s">
        <v>350</v>
      </c>
      <c r="C105" s="216">
        <f>'Smlouvy, zakázky a jiné potřeby'!C105</f>
        <v>0</v>
      </c>
      <c r="D105" s="216">
        <f>'Smlouvy, zakázky a jiné potřeby'!D105</f>
        <v>0</v>
      </c>
      <c r="E105" s="216">
        <f>'Smlouvy, zakázky a jiné potřeby'!E105</f>
        <v>0</v>
      </c>
      <c r="F105" s="216">
        <f>'Smlouvy, zakázky a jiné potřeby'!G105</f>
        <v>0</v>
      </c>
      <c r="G105" s="216">
        <f>'Smlouvy, zakázky a jiné potřeby'!H105</f>
        <v>0</v>
      </c>
      <c r="H105" s="145">
        <f t="shared" si="8"/>
        <v>0</v>
      </c>
      <c r="I105" s="230"/>
      <c r="J105" s="242"/>
      <c r="K105" s="230"/>
      <c r="L105" s="230"/>
      <c r="M105" s="230"/>
      <c r="N105" s="230"/>
      <c r="O105" s="230"/>
      <c r="P105" s="230"/>
    </row>
    <row r="106" spans="1:16" x14ac:dyDescent="0.3">
      <c r="A106" s="215">
        <f>'Smlouvy, zakázky a jiné potřeby'!A106</f>
        <v>0</v>
      </c>
      <c r="B106" s="164" t="s">
        <v>351</v>
      </c>
      <c r="C106" s="216">
        <f>'Smlouvy, zakázky a jiné potřeby'!C106</f>
        <v>0</v>
      </c>
      <c r="D106" s="216">
        <f>'Smlouvy, zakázky a jiné potřeby'!D106</f>
        <v>0</v>
      </c>
      <c r="E106" s="216">
        <f>'Smlouvy, zakázky a jiné potřeby'!E106</f>
        <v>0</v>
      </c>
      <c r="F106" s="216">
        <f>'Smlouvy, zakázky a jiné potřeby'!G106</f>
        <v>0</v>
      </c>
      <c r="G106" s="216">
        <f>'Smlouvy, zakázky a jiné potřeby'!H106</f>
        <v>0</v>
      </c>
      <c r="H106" s="145">
        <f t="shared" si="8"/>
        <v>0</v>
      </c>
      <c r="I106" s="230"/>
      <c r="J106" s="242"/>
      <c r="K106" s="230"/>
      <c r="L106" s="230"/>
      <c r="M106" s="230"/>
      <c r="N106" s="230"/>
      <c r="O106" s="230"/>
      <c r="P106" s="230"/>
    </row>
    <row r="107" spans="1:16" x14ac:dyDescent="0.3">
      <c r="A107" s="215">
        <f>'Smlouvy, zakázky a jiné potřeby'!A107</f>
        <v>0</v>
      </c>
      <c r="B107" s="164" t="s">
        <v>352</v>
      </c>
      <c r="C107" s="216">
        <f>'Smlouvy, zakázky a jiné potřeby'!C107</f>
        <v>0</v>
      </c>
      <c r="D107" s="216">
        <f>'Smlouvy, zakázky a jiné potřeby'!D107</f>
        <v>0</v>
      </c>
      <c r="E107" s="216">
        <f>'Smlouvy, zakázky a jiné potřeby'!E107</f>
        <v>0</v>
      </c>
      <c r="F107" s="216">
        <f>'Smlouvy, zakázky a jiné potřeby'!G107</f>
        <v>0</v>
      </c>
      <c r="G107" s="216">
        <f>'Smlouvy, zakázky a jiné potřeby'!H107</f>
        <v>0</v>
      </c>
      <c r="H107" s="145">
        <f t="shared" si="8"/>
        <v>0</v>
      </c>
      <c r="I107" s="230"/>
      <c r="J107" s="242"/>
      <c r="K107" s="230"/>
      <c r="L107" s="230"/>
      <c r="M107" s="230"/>
      <c r="N107" s="230"/>
      <c r="O107" s="230"/>
      <c r="P107" s="230"/>
    </row>
    <row r="108" spans="1:16" x14ac:dyDescent="0.3">
      <c r="A108" s="215">
        <f>'Smlouvy, zakázky a jiné potřeby'!A108</f>
        <v>0</v>
      </c>
      <c r="B108" s="164" t="s">
        <v>353</v>
      </c>
      <c r="C108" s="216">
        <f>'Smlouvy, zakázky a jiné potřeby'!C108</f>
        <v>0</v>
      </c>
      <c r="D108" s="216">
        <f>'Smlouvy, zakázky a jiné potřeby'!D108</f>
        <v>0</v>
      </c>
      <c r="E108" s="216">
        <f>'Smlouvy, zakázky a jiné potřeby'!E108</f>
        <v>0</v>
      </c>
      <c r="F108" s="216">
        <f>'Smlouvy, zakázky a jiné potřeby'!G108</f>
        <v>0</v>
      </c>
      <c r="G108" s="216">
        <f>'Smlouvy, zakázky a jiné potřeby'!H108</f>
        <v>0</v>
      </c>
      <c r="H108" s="145">
        <f t="shared" si="8"/>
        <v>0</v>
      </c>
      <c r="I108" s="230"/>
      <c r="J108" s="230"/>
      <c r="K108" s="230"/>
      <c r="L108" s="230"/>
      <c r="M108" s="230"/>
      <c r="N108" s="230"/>
      <c r="O108" s="230"/>
      <c r="P108" s="230"/>
    </row>
    <row r="109" spans="1:16" x14ac:dyDescent="0.3">
      <c r="A109" s="215">
        <f>'Smlouvy, zakázky a jiné potřeby'!A109</f>
        <v>0</v>
      </c>
      <c r="B109" s="164" t="s">
        <v>354</v>
      </c>
      <c r="C109" s="216">
        <f>'Smlouvy, zakázky a jiné potřeby'!C109</f>
        <v>0</v>
      </c>
      <c r="D109" s="216">
        <f>'Smlouvy, zakázky a jiné potřeby'!D109</f>
        <v>0</v>
      </c>
      <c r="E109" s="216">
        <f>'Smlouvy, zakázky a jiné potřeby'!E109</f>
        <v>0</v>
      </c>
      <c r="F109" s="216">
        <f>'Smlouvy, zakázky a jiné potřeby'!G109</f>
        <v>0</v>
      </c>
      <c r="G109" s="216">
        <f>'Smlouvy, zakázky a jiné potřeby'!H109</f>
        <v>0</v>
      </c>
      <c r="H109" s="145">
        <f t="shared" si="8"/>
        <v>0</v>
      </c>
      <c r="I109" s="230"/>
      <c r="J109" s="230"/>
      <c r="K109" s="230"/>
      <c r="L109" s="230"/>
      <c r="M109" s="230"/>
      <c r="N109" s="230"/>
      <c r="O109" s="230"/>
      <c r="P109" s="230"/>
    </row>
    <row r="110" spans="1:16" x14ac:dyDescent="0.3">
      <c r="A110" s="215">
        <f>'Smlouvy, zakázky a jiné potřeby'!A110</f>
        <v>0</v>
      </c>
      <c r="B110" s="164" t="s">
        <v>355</v>
      </c>
      <c r="C110" s="216">
        <f>'Smlouvy, zakázky a jiné potřeby'!C110</f>
        <v>0</v>
      </c>
      <c r="D110" s="216">
        <f>'Smlouvy, zakázky a jiné potřeby'!D110</f>
        <v>0</v>
      </c>
      <c r="E110" s="216">
        <f>'Smlouvy, zakázky a jiné potřeby'!E110</f>
        <v>0</v>
      </c>
      <c r="F110" s="216">
        <f>'Smlouvy, zakázky a jiné potřeby'!G110</f>
        <v>0</v>
      </c>
      <c r="G110" s="216">
        <f>'Smlouvy, zakázky a jiné potřeby'!H110</f>
        <v>0</v>
      </c>
      <c r="H110" s="145">
        <f t="shared" si="8"/>
        <v>0</v>
      </c>
      <c r="I110" s="230"/>
      <c r="J110" s="230"/>
      <c r="K110" s="230"/>
      <c r="L110" s="230"/>
      <c r="M110" s="230"/>
      <c r="N110" s="230"/>
      <c r="O110" s="230"/>
      <c r="P110" s="230"/>
    </row>
    <row r="111" spans="1:16" x14ac:dyDescent="0.3">
      <c r="A111" s="215">
        <f>'Smlouvy, zakázky a jiné potřeby'!A111</f>
        <v>0</v>
      </c>
      <c r="B111" s="164" t="s">
        <v>356</v>
      </c>
      <c r="C111" s="216">
        <f>'Smlouvy, zakázky a jiné potřeby'!C111</f>
        <v>0</v>
      </c>
      <c r="D111" s="216">
        <f>'Smlouvy, zakázky a jiné potřeby'!D111</f>
        <v>0</v>
      </c>
      <c r="E111" s="216">
        <f>'Smlouvy, zakázky a jiné potřeby'!E111</f>
        <v>0</v>
      </c>
      <c r="F111" s="216">
        <f>'Smlouvy, zakázky a jiné potřeby'!G111</f>
        <v>0</v>
      </c>
      <c r="G111" s="216">
        <f>'Smlouvy, zakázky a jiné potřeby'!H111</f>
        <v>0</v>
      </c>
      <c r="H111" s="145">
        <f t="shared" si="8"/>
        <v>0</v>
      </c>
      <c r="I111" s="230"/>
      <c r="J111" s="230"/>
      <c r="K111" s="230"/>
      <c r="L111" s="230"/>
      <c r="M111" s="230"/>
      <c r="N111" s="230"/>
      <c r="O111" s="230"/>
      <c r="P111" s="230"/>
    </row>
    <row r="112" spans="1:16" x14ac:dyDescent="0.3">
      <c r="A112" s="215">
        <f>'Smlouvy, zakázky a jiné potřeby'!A112</f>
        <v>0</v>
      </c>
      <c r="B112" s="164" t="s">
        <v>357</v>
      </c>
      <c r="C112" s="216">
        <f>'Smlouvy, zakázky a jiné potřeby'!C112</f>
        <v>0</v>
      </c>
      <c r="D112" s="216">
        <f>'Smlouvy, zakázky a jiné potřeby'!D112</f>
        <v>0</v>
      </c>
      <c r="E112" s="216">
        <f>'Smlouvy, zakázky a jiné potřeby'!E112</f>
        <v>0</v>
      </c>
      <c r="F112" s="216">
        <f>'Smlouvy, zakázky a jiné potřeby'!G112</f>
        <v>0</v>
      </c>
      <c r="G112" s="216">
        <f>'Smlouvy, zakázky a jiné potřeby'!H112</f>
        <v>0</v>
      </c>
      <c r="H112" s="145">
        <f t="shared" si="8"/>
        <v>0</v>
      </c>
      <c r="I112" s="230"/>
      <c r="J112" s="230"/>
      <c r="K112" s="230"/>
      <c r="L112" s="230"/>
      <c r="M112" s="230"/>
      <c r="N112" s="230"/>
      <c r="O112" s="230"/>
      <c r="P112" s="230"/>
    </row>
    <row r="113" spans="1:16" x14ac:dyDescent="0.3">
      <c r="A113" s="215">
        <f>'Smlouvy, zakázky a jiné potřeby'!A113</f>
        <v>0</v>
      </c>
      <c r="B113" s="164" t="s">
        <v>358</v>
      </c>
      <c r="C113" s="216">
        <f>'Smlouvy, zakázky a jiné potřeby'!C113</f>
        <v>0</v>
      </c>
      <c r="D113" s="216">
        <f>'Smlouvy, zakázky a jiné potřeby'!D113</f>
        <v>0</v>
      </c>
      <c r="E113" s="216">
        <f>'Smlouvy, zakázky a jiné potřeby'!E113</f>
        <v>0</v>
      </c>
      <c r="F113" s="216">
        <f>'Smlouvy, zakázky a jiné potřeby'!G113</f>
        <v>0</v>
      </c>
      <c r="G113" s="216">
        <f>'Smlouvy, zakázky a jiné potřeby'!H113</f>
        <v>0</v>
      </c>
      <c r="H113" s="145">
        <f t="shared" si="8"/>
        <v>0</v>
      </c>
      <c r="I113" s="230"/>
      <c r="J113" s="230"/>
      <c r="K113" s="230"/>
      <c r="L113" s="230"/>
      <c r="M113" s="230"/>
      <c r="N113" s="230"/>
      <c r="O113" s="230"/>
      <c r="P113" s="230"/>
    </row>
    <row r="114" spans="1:16" x14ac:dyDescent="0.3">
      <c r="A114" s="215">
        <f>'Smlouvy, zakázky a jiné potřeby'!A114</f>
        <v>0</v>
      </c>
      <c r="B114" s="164" t="s">
        <v>359</v>
      </c>
      <c r="C114" s="216">
        <f>'Smlouvy, zakázky a jiné potřeby'!C114</f>
        <v>0</v>
      </c>
      <c r="D114" s="216">
        <f>'Smlouvy, zakázky a jiné potřeby'!D114</f>
        <v>0</v>
      </c>
      <c r="E114" s="216">
        <f>'Smlouvy, zakázky a jiné potřeby'!E114</f>
        <v>0</v>
      </c>
      <c r="F114" s="216">
        <f>'Smlouvy, zakázky a jiné potřeby'!G114</f>
        <v>0</v>
      </c>
      <c r="G114" s="216">
        <f>'Smlouvy, zakázky a jiné potřeby'!H114</f>
        <v>0</v>
      </c>
      <c r="H114" s="145">
        <f t="shared" si="8"/>
        <v>0</v>
      </c>
      <c r="I114" s="230"/>
      <c r="J114" s="230"/>
      <c r="K114" s="230"/>
      <c r="L114" s="230"/>
      <c r="M114" s="230"/>
      <c r="N114" s="230"/>
      <c r="O114" s="230"/>
      <c r="P114" s="230"/>
    </row>
    <row r="115" spans="1:16" x14ac:dyDescent="0.3">
      <c r="A115" s="215">
        <f>'Smlouvy, zakázky a jiné potřeby'!A115</f>
        <v>0</v>
      </c>
      <c r="B115" s="164" t="s">
        <v>360</v>
      </c>
      <c r="C115" s="216">
        <f>'Smlouvy, zakázky a jiné potřeby'!C115</f>
        <v>0</v>
      </c>
      <c r="D115" s="216">
        <f>'Smlouvy, zakázky a jiné potřeby'!D115</f>
        <v>0</v>
      </c>
      <c r="E115" s="216">
        <f>'Smlouvy, zakázky a jiné potřeby'!E115</f>
        <v>0</v>
      </c>
      <c r="F115" s="216">
        <f>'Smlouvy, zakázky a jiné potřeby'!G115</f>
        <v>0</v>
      </c>
      <c r="G115" s="216">
        <f>'Smlouvy, zakázky a jiné potřeby'!H115</f>
        <v>0</v>
      </c>
      <c r="H115" s="145">
        <f t="shared" si="8"/>
        <v>0</v>
      </c>
      <c r="I115" s="230"/>
      <c r="J115" s="230"/>
      <c r="K115" s="230"/>
      <c r="L115" s="230"/>
      <c r="M115" s="230"/>
      <c r="N115" s="230"/>
      <c r="O115" s="230"/>
      <c r="P115" s="230"/>
    </row>
  </sheetData>
  <sheetProtection password="E21E" sheet="1" objects="1" scenarios="1" autoFilter="0"/>
  <autoFilter ref="A15:P115"/>
  <mergeCells count="2">
    <mergeCell ref="D3:G3"/>
    <mergeCell ref="A4:C4"/>
  </mergeCells>
  <conditionalFormatting sqref="H2">
    <cfRule type="containsText" dxfId="10" priority="3" operator="containsText" text="bilanci">
      <formula>NOT(ISERROR(SEARCH("bilanci",H2)))</formula>
    </cfRule>
    <cfRule type="cellIs" dxfId="9" priority="4" operator="equal">
      <formula>"OK"</formula>
    </cfRule>
  </conditionalFormatting>
  <conditionalFormatting sqref="A16:A115 C16:G115">
    <cfRule type="cellIs" dxfId="8" priority="2" operator="equal">
      <formula>0</formula>
    </cfRule>
  </conditionalFormatting>
  <dataValidations count="2">
    <dataValidation type="list" allowBlank="1" showInputMessage="1" showErrorMessage="1" sqref="A16:A115">
      <formula1>Potřeby_I_N</formula1>
    </dataValidation>
    <dataValidation allowBlank="1" showInputMessage="1" showErrorMessage="1" error="ceclkov= dkeie" sqref="H2"/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50" orientation="landscape" r:id="rId1"/>
  <headerFooter>
    <oddFooter>&amp;LJméno a příjmení:
..............................................
PODPIS KOMPETENTNÍ OSOBY&amp;C&amp;F&amp;R&amp;D
&amp;T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9"/>
  <sheetViews>
    <sheetView zoomScale="91" zoomScaleNormal="91" workbookViewId="0">
      <selection activeCell="A13" sqref="A13:F22"/>
    </sheetView>
  </sheetViews>
  <sheetFormatPr defaultColWidth="8.88671875" defaultRowHeight="14.4" x14ac:dyDescent="0.3"/>
  <cols>
    <col min="1" max="1" width="29.44140625" style="154" customWidth="1"/>
    <col min="2" max="2" width="11.33203125" style="89" customWidth="1"/>
    <col min="3" max="3" width="11" style="89" customWidth="1"/>
    <col min="4" max="4" width="9.88671875" style="89" customWidth="1"/>
    <col min="5" max="5" width="11.88671875" style="154" customWidth="1"/>
    <col min="6" max="6" width="11.44140625" style="89" customWidth="1"/>
    <col min="7" max="7" width="17.5546875" style="91" customWidth="1"/>
    <col min="8" max="8" width="12.6640625" style="154" customWidth="1"/>
    <col min="9" max="9" width="30.33203125" style="154" customWidth="1"/>
    <col min="10" max="10" width="10" style="154" customWidth="1"/>
    <col min="11" max="11" width="12" style="154" customWidth="1"/>
    <col min="12" max="12" width="16.88671875" style="91" customWidth="1"/>
    <col min="13" max="13" width="12.44140625" style="154" customWidth="1"/>
    <col min="14" max="16384" width="8.88671875" style="154"/>
  </cols>
  <sheetData>
    <row r="1" spans="1:13" ht="39.6" customHeight="1" x14ac:dyDescent="0.3">
      <c r="A1" s="132" t="s">
        <v>229</v>
      </c>
      <c r="B1" s="134"/>
      <c r="C1" s="134"/>
      <c r="D1" s="134"/>
      <c r="E1" s="96"/>
      <c r="F1" s="134"/>
      <c r="G1" s="135"/>
      <c r="H1" s="96"/>
      <c r="I1" s="96"/>
      <c r="J1" s="96"/>
      <c r="K1" s="96"/>
      <c r="L1" s="96"/>
      <c r="M1" s="96"/>
    </row>
    <row r="2" spans="1:13" ht="18" x14ac:dyDescent="0.3">
      <c r="A2" s="96" t="s">
        <v>95</v>
      </c>
      <c r="B2" s="136">
        <f>'Rekapitulace 1'!B1</f>
        <v>0</v>
      </c>
      <c r="C2" s="96"/>
      <c r="D2" s="134"/>
      <c r="E2" s="96"/>
      <c r="F2" s="137"/>
      <c r="G2" s="96"/>
      <c r="H2" s="96"/>
      <c r="I2" s="96"/>
      <c r="J2" s="96"/>
      <c r="K2" s="96"/>
      <c r="L2" s="96"/>
      <c r="M2" s="96"/>
    </row>
    <row r="3" spans="1:13" ht="30.6" customHeight="1" x14ac:dyDescent="0.3">
      <c r="A3" s="96" t="s">
        <v>0</v>
      </c>
      <c r="B3" s="136">
        <f>'Rekapitulace 1'!B2</f>
        <v>0</v>
      </c>
      <c r="C3" s="136"/>
      <c r="D3" s="96"/>
      <c r="E3" s="96"/>
      <c r="F3" s="96"/>
      <c r="G3" s="148" t="s">
        <v>226</v>
      </c>
      <c r="H3" s="96"/>
      <c r="I3" s="96"/>
      <c r="J3" s="96"/>
      <c r="K3" s="96"/>
      <c r="L3" s="148" t="s">
        <v>226</v>
      </c>
      <c r="M3" s="96"/>
    </row>
    <row r="4" spans="1:13" ht="18" x14ac:dyDescent="0.3">
      <c r="A4" s="96"/>
      <c r="B4" s="96"/>
      <c r="C4" s="175"/>
      <c r="D4" s="175"/>
      <c r="E4" s="96"/>
      <c r="F4" s="149" t="s">
        <v>250</v>
      </c>
      <c r="G4" s="146">
        <f>SUMIF('Potřeby RoPD'!$B$15:$B$48,"5030 Mzdové náklady a platy",'Potřeby RoPD'!G$15:G$48)</f>
        <v>0</v>
      </c>
      <c r="H4" s="96"/>
      <c r="I4" s="96"/>
      <c r="J4" s="96"/>
      <c r="K4" s="149" t="s">
        <v>250</v>
      </c>
      <c r="L4" s="146">
        <f>SUMIF('Potřeby RoPD'!$B$15:$B$48,"5031 Ostatní platby za provedenou práci",'Potřeby RoPD'!G$15:G$48)</f>
        <v>0</v>
      </c>
      <c r="M4" s="96"/>
    </row>
    <row r="5" spans="1:13" ht="18" x14ac:dyDescent="0.3">
      <c r="A5" s="96"/>
      <c r="B5" s="96"/>
      <c r="C5" s="175"/>
      <c r="D5" s="175"/>
      <c r="E5" s="96"/>
      <c r="F5" s="149" t="s">
        <v>555</v>
      </c>
      <c r="G5" s="162"/>
      <c r="H5" s="96"/>
      <c r="I5" s="96"/>
      <c r="J5" s="96"/>
      <c r="K5" s="149" t="s">
        <v>555</v>
      </c>
      <c r="L5" s="162"/>
      <c r="M5" s="96"/>
    </row>
    <row r="6" spans="1:13" ht="18" x14ac:dyDescent="0.3">
      <c r="A6" s="96"/>
      <c r="B6" s="96"/>
      <c r="C6" s="175"/>
      <c r="D6" s="175"/>
      <c r="E6" s="96"/>
      <c r="F6" s="149" t="s">
        <v>109</v>
      </c>
      <c r="G6" s="146">
        <f>SUM(G4:G5)</f>
        <v>0</v>
      </c>
      <c r="H6" s="151" t="str">
        <f>IF(G6-G9&gt;=0,"OK","požadujete více než je možné")</f>
        <v>OK</v>
      </c>
      <c r="I6" s="96"/>
      <c r="J6" s="96"/>
      <c r="K6" s="149" t="s">
        <v>109</v>
      </c>
      <c r="L6" s="146">
        <f>SUM(L4:L5)</f>
        <v>0</v>
      </c>
      <c r="M6" s="151" t="str">
        <f>IF(L6-L9&gt;=0,"OK","požadujete více než je možné")</f>
        <v>OK</v>
      </c>
    </row>
    <row r="7" spans="1:13" x14ac:dyDescent="0.3">
      <c r="A7" s="96"/>
      <c r="B7" s="134"/>
      <c r="C7" s="134"/>
      <c r="D7" s="134"/>
      <c r="E7" s="135"/>
      <c r="F7" s="143"/>
      <c r="G7" s="135"/>
      <c r="H7" s="96"/>
      <c r="I7" s="96"/>
      <c r="J7" s="96"/>
      <c r="K7" s="96"/>
      <c r="L7" s="135"/>
      <c r="M7" s="96"/>
    </row>
    <row r="8" spans="1:13" ht="28.8" x14ac:dyDescent="0.3">
      <c r="A8" s="96"/>
      <c r="B8" s="134"/>
      <c r="C8" s="134"/>
      <c r="D8" s="134"/>
      <c r="E8" s="92" t="s">
        <v>231</v>
      </c>
      <c r="F8" s="92" t="s">
        <v>230</v>
      </c>
      <c r="G8" s="81" t="s">
        <v>240</v>
      </c>
      <c r="H8" s="96"/>
      <c r="I8" s="96"/>
      <c r="J8" s="92" t="s">
        <v>231</v>
      </c>
      <c r="K8" s="92" t="s">
        <v>249</v>
      </c>
      <c r="L8" s="81" t="s">
        <v>241</v>
      </c>
      <c r="M8" s="96"/>
    </row>
    <row r="9" spans="1:13" x14ac:dyDescent="0.3">
      <c r="A9" s="96"/>
      <c r="B9" s="134"/>
      <c r="C9" s="134"/>
      <c r="D9" s="134"/>
      <c r="E9" s="93">
        <f>COUNT(E13:E47)</f>
        <v>0</v>
      </c>
      <c r="F9" s="368">
        <f>SUM(F13:F47)</f>
        <v>0</v>
      </c>
      <c r="G9" s="79">
        <f>SUM(G13:G47)</f>
        <v>0</v>
      </c>
      <c r="H9" s="96"/>
      <c r="I9" s="96"/>
      <c r="J9" s="93">
        <f>COUNT(J13:J47)</f>
        <v>0</v>
      </c>
      <c r="K9" s="368">
        <f>SUM(K13:K47)</f>
        <v>0</v>
      </c>
      <c r="L9" s="79">
        <f>SUM(L13:L47)</f>
        <v>0</v>
      </c>
      <c r="M9" s="96"/>
    </row>
    <row r="10" spans="1:13" s="343" customFormat="1" x14ac:dyDescent="0.3">
      <c r="A10" s="96"/>
      <c r="B10" s="134"/>
      <c r="C10" s="134"/>
      <c r="D10" s="149" t="s">
        <v>557</v>
      </c>
      <c r="E10" s="96"/>
      <c r="F10" s="368" t="e">
        <f>F9*SUM(D13:D47)/12/E9</f>
        <v>#DIV/0!</v>
      </c>
      <c r="G10" s="366"/>
      <c r="H10" s="96"/>
      <c r="I10" s="96"/>
      <c r="J10" s="367"/>
      <c r="K10" s="369"/>
      <c r="L10" s="366"/>
      <c r="M10" s="96"/>
    </row>
    <row r="11" spans="1:13" x14ac:dyDescent="0.3">
      <c r="A11" s="152" t="s">
        <v>236</v>
      </c>
      <c r="B11" s="134"/>
      <c r="C11" s="134"/>
      <c r="D11" s="134"/>
      <c r="E11" s="96"/>
      <c r="F11" s="134"/>
      <c r="G11" s="135"/>
      <c r="H11" s="96"/>
      <c r="I11" s="152" t="s">
        <v>237</v>
      </c>
      <c r="J11" s="96"/>
      <c r="K11" s="96"/>
      <c r="L11" s="135"/>
      <c r="M11" s="96"/>
    </row>
    <row r="12" spans="1:13" s="89" customFormat="1" ht="38.4" customHeight="1" x14ac:dyDescent="0.3">
      <c r="A12" s="92" t="s">
        <v>227</v>
      </c>
      <c r="B12" s="92" t="s">
        <v>232</v>
      </c>
      <c r="C12" s="92" t="s">
        <v>233</v>
      </c>
      <c r="D12" s="92" t="s">
        <v>234</v>
      </c>
      <c r="E12" s="92" t="s">
        <v>295</v>
      </c>
      <c r="F12" s="92" t="s">
        <v>228</v>
      </c>
      <c r="G12" s="171" t="s">
        <v>235</v>
      </c>
      <c r="H12" s="96"/>
      <c r="I12" s="80" t="s">
        <v>227</v>
      </c>
      <c r="J12" s="80" t="s">
        <v>238</v>
      </c>
      <c r="K12" s="80" t="s">
        <v>239</v>
      </c>
      <c r="L12" s="81" t="s">
        <v>235</v>
      </c>
      <c r="M12" s="134"/>
    </row>
    <row r="13" spans="1:13" x14ac:dyDescent="0.3">
      <c r="A13" s="399"/>
      <c r="B13" s="404"/>
      <c r="C13" s="404"/>
      <c r="D13" s="400"/>
      <c r="E13" s="398"/>
      <c r="F13" s="401"/>
      <c r="G13" s="160">
        <f>D13*E13*F13</f>
        <v>0</v>
      </c>
      <c r="H13" s="96"/>
      <c r="I13" s="376"/>
      <c r="J13" s="373"/>
      <c r="K13" s="371"/>
      <c r="L13" s="160">
        <f>J13*K13</f>
        <v>0</v>
      </c>
      <c r="M13" s="96"/>
    </row>
    <row r="14" spans="1:13" x14ac:dyDescent="0.3">
      <c r="A14" s="402"/>
      <c r="B14" s="404"/>
      <c r="C14" s="404"/>
      <c r="D14" s="400"/>
      <c r="E14" s="398"/>
      <c r="F14" s="401"/>
      <c r="G14" s="160">
        <f t="shared" ref="G14:G47" si="0">D14*E14*F14</f>
        <v>0</v>
      </c>
      <c r="H14" s="96"/>
      <c r="I14" s="370"/>
      <c r="J14" s="373"/>
      <c r="K14" s="371"/>
      <c r="L14" s="160">
        <f t="shared" ref="L14:L47" si="1">J14*K14</f>
        <v>0</v>
      </c>
      <c r="M14" s="96"/>
    </row>
    <row r="15" spans="1:13" x14ac:dyDescent="0.3">
      <c r="A15" s="402"/>
      <c r="B15" s="404"/>
      <c r="C15" s="404"/>
      <c r="D15" s="400"/>
      <c r="E15" s="398"/>
      <c r="F15" s="401"/>
      <c r="G15" s="160">
        <f t="shared" si="0"/>
        <v>0</v>
      </c>
      <c r="H15" s="96"/>
      <c r="I15" s="370"/>
      <c r="J15" s="373"/>
      <c r="K15" s="371"/>
      <c r="L15" s="160">
        <f t="shared" si="1"/>
        <v>0</v>
      </c>
      <c r="M15" s="96"/>
    </row>
    <row r="16" spans="1:13" x14ac:dyDescent="0.3">
      <c r="A16" s="402"/>
      <c r="B16" s="404"/>
      <c r="C16" s="404"/>
      <c r="D16" s="400"/>
      <c r="E16" s="398"/>
      <c r="F16" s="401"/>
      <c r="G16" s="160">
        <f t="shared" si="0"/>
        <v>0</v>
      </c>
      <c r="H16" s="96"/>
      <c r="I16" s="370"/>
      <c r="J16" s="373"/>
      <c r="K16" s="371"/>
      <c r="L16" s="160">
        <f t="shared" si="1"/>
        <v>0</v>
      </c>
      <c r="M16" s="96"/>
    </row>
    <row r="17" spans="1:13" ht="14.4" customHeight="1" x14ac:dyDescent="0.3">
      <c r="A17" s="402"/>
      <c r="B17" s="403"/>
      <c r="C17" s="403"/>
      <c r="D17" s="400"/>
      <c r="E17" s="398"/>
      <c r="F17" s="401"/>
      <c r="G17" s="160">
        <f t="shared" si="0"/>
        <v>0</v>
      </c>
      <c r="H17" s="96"/>
      <c r="I17" s="370"/>
      <c r="J17" s="373"/>
      <c r="K17" s="371"/>
      <c r="L17" s="160">
        <f t="shared" si="1"/>
        <v>0</v>
      </c>
      <c r="M17" s="96"/>
    </row>
    <row r="18" spans="1:13" x14ac:dyDescent="0.3">
      <c r="A18" s="402"/>
      <c r="B18" s="403"/>
      <c r="C18" s="403"/>
      <c r="D18" s="400"/>
      <c r="E18" s="398"/>
      <c r="F18" s="401"/>
      <c r="G18" s="160">
        <f t="shared" si="0"/>
        <v>0</v>
      </c>
      <c r="H18" s="96"/>
      <c r="I18" s="370"/>
      <c r="J18" s="373"/>
      <c r="K18" s="371"/>
      <c r="L18" s="160">
        <f t="shared" si="1"/>
        <v>0</v>
      </c>
      <c r="M18" s="96"/>
    </row>
    <row r="19" spans="1:13" ht="14.4" customHeight="1" x14ac:dyDescent="0.3">
      <c r="A19" s="402"/>
      <c r="B19" s="403"/>
      <c r="C19" s="403"/>
      <c r="D19" s="400"/>
      <c r="E19" s="398"/>
      <c r="F19" s="401"/>
      <c r="G19" s="160">
        <f t="shared" si="0"/>
        <v>0</v>
      </c>
      <c r="H19" s="96"/>
      <c r="I19" s="370"/>
      <c r="J19" s="373"/>
      <c r="K19" s="371"/>
      <c r="L19" s="160">
        <f t="shared" si="1"/>
        <v>0</v>
      </c>
      <c r="M19" s="96"/>
    </row>
    <row r="20" spans="1:13" ht="14.4" customHeight="1" x14ac:dyDescent="0.3">
      <c r="A20" s="402"/>
      <c r="B20" s="403"/>
      <c r="C20" s="403"/>
      <c r="D20" s="400"/>
      <c r="E20" s="398"/>
      <c r="F20" s="401"/>
      <c r="G20" s="160">
        <f t="shared" si="0"/>
        <v>0</v>
      </c>
      <c r="H20" s="96"/>
      <c r="I20" s="370"/>
      <c r="J20" s="373"/>
      <c r="K20" s="371"/>
      <c r="L20" s="160">
        <f t="shared" si="1"/>
        <v>0</v>
      </c>
      <c r="M20" s="96"/>
    </row>
    <row r="21" spans="1:13" ht="14.4" customHeight="1" x14ac:dyDescent="0.3">
      <c r="A21" s="402"/>
      <c r="B21" s="403"/>
      <c r="C21" s="403"/>
      <c r="D21" s="400"/>
      <c r="E21" s="398"/>
      <c r="F21" s="401"/>
      <c r="G21" s="160">
        <f t="shared" si="0"/>
        <v>0</v>
      </c>
      <c r="H21" s="96"/>
      <c r="I21" s="370"/>
      <c r="J21" s="373"/>
      <c r="K21" s="371"/>
      <c r="L21" s="160">
        <f t="shared" si="1"/>
        <v>0</v>
      </c>
      <c r="M21" s="96"/>
    </row>
    <row r="22" spans="1:13" x14ac:dyDescent="0.3">
      <c r="A22" s="402"/>
      <c r="B22" s="403"/>
      <c r="C22" s="403"/>
      <c r="D22" s="400"/>
      <c r="E22" s="398"/>
      <c r="F22" s="401"/>
      <c r="G22" s="160">
        <f t="shared" si="0"/>
        <v>0</v>
      </c>
      <c r="H22" s="96"/>
      <c r="I22" s="370"/>
      <c r="J22" s="373"/>
      <c r="K22" s="371"/>
      <c r="L22" s="160">
        <f t="shared" si="1"/>
        <v>0</v>
      </c>
      <c r="M22" s="96"/>
    </row>
    <row r="23" spans="1:13" x14ac:dyDescent="0.3">
      <c r="A23" s="370"/>
      <c r="B23" s="375"/>
      <c r="C23" s="375"/>
      <c r="D23" s="372"/>
      <c r="E23" s="373"/>
      <c r="F23" s="374"/>
      <c r="G23" s="160">
        <f t="shared" si="0"/>
        <v>0</v>
      </c>
      <c r="H23" s="96"/>
      <c r="I23" s="370"/>
      <c r="J23" s="373"/>
      <c r="K23" s="371"/>
      <c r="L23" s="160">
        <f t="shared" si="1"/>
        <v>0</v>
      </c>
      <c r="M23" s="96"/>
    </row>
    <row r="24" spans="1:13" x14ac:dyDescent="0.3">
      <c r="A24" s="370"/>
      <c r="B24" s="375"/>
      <c r="C24" s="375"/>
      <c r="D24" s="372"/>
      <c r="E24" s="373"/>
      <c r="F24" s="374"/>
      <c r="G24" s="160">
        <f t="shared" si="0"/>
        <v>0</v>
      </c>
      <c r="H24" s="96"/>
      <c r="I24" s="370"/>
      <c r="J24" s="373"/>
      <c r="K24" s="371"/>
      <c r="L24" s="160">
        <f t="shared" si="1"/>
        <v>0</v>
      </c>
      <c r="M24" s="96"/>
    </row>
    <row r="25" spans="1:13" x14ac:dyDescent="0.3">
      <c r="A25" s="370"/>
      <c r="B25" s="375"/>
      <c r="C25" s="375"/>
      <c r="D25" s="372"/>
      <c r="E25" s="373"/>
      <c r="F25" s="374"/>
      <c r="G25" s="160">
        <f t="shared" si="0"/>
        <v>0</v>
      </c>
      <c r="H25" s="96"/>
      <c r="I25" s="370"/>
      <c r="J25" s="373"/>
      <c r="K25" s="371"/>
      <c r="L25" s="160">
        <f t="shared" si="1"/>
        <v>0</v>
      </c>
      <c r="M25" s="96"/>
    </row>
    <row r="26" spans="1:13" x14ac:dyDescent="0.3">
      <c r="A26" s="370"/>
      <c r="B26" s="375"/>
      <c r="C26" s="375"/>
      <c r="D26" s="372"/>
      <c r="E26" s="373"/>
      <c r="F26" s="374"/>
      <c r="G26" s="160">
        <f t="shared" si="0"/>
        <v>0</v>
      </c>
      <c r="H26" s="96"/>
      <c r="I26" s="370"/>
      <c r="J26" s="373"/>
      <c r="K26" s="371"/>
      <c r="L26" s="160">
        <f t="shared" si="1"/>
        <v>0</v>
      </c>
      <c r="M26" s="96"/>
    </row>
    <row r="27" spans="1:13" x14ac:dyDescent="0.3">
      <c r="A27" s="370"/>
      <c r="B27" s="375"/>
      <c r="C27" s="375"/>
      <c r="D27" s="372"/>
      <c r="E27" s="373"/>
      <c r="F27" s="374"/>
      <c r="G27" s="160">
        <f t="shared" si="0"/>
        <v>0</v>
      </c>
      <c r="H27" s="96"/>
      <c r="I27" s="370"/>
      <c r="J27" s="373"/>
      <c r="K27" s="371"/>
      <c r="L27" s="160">
        <f t="shared" si="1"/>
        <v>0</v>
      </c>
      <c r="M27" s="96"/>
    </row>
    <row r="28" spans="1:13" x14ac:dyDescent="0.3">
      <c r="A28" s="370"/>
      <c r="B28" s="375"/>
      <c r="C28" s="375"/>
      <c r="D28" s="372"/>
      <c r="E28" s="373"/>
      <c r="F28" s="374"/>
      <c r="G28" s="160">
        <f t="shared" si="0"/>
        <v>0</v>
      </c>
      <c r="H28" s="96"/>
      <c r="I28" s="370"/>
      <c r="J28" s="373"/>
      <c r="K28" s="371"/>
      <c r="L28" s="160">
        <f t="shared" si="1"/>
        <v>0</v>
      </c>
      <c r="M28" s="96"/>
    </row>
    <row r="29" spans="1:13" x14ac:dyDescent="0.3">
      <c r="A29" s="370"/>
      <c r="B29" s="375"/>
      <c r="C29" s="375"/>
      <c r="D29" s="372"/>
      <c r="E29" s="373"/>
      <c r="F29" s="374"/>
      <c r="G29" s="160">
        <f t="shared" si="0"/>
        <v>0</v>
      </c>
      <c r="H29" s="96"/>
      <c r="I29" s="370"/>
      <c r="J29" s="373"/>
      <c r="K29" s="371"/>
      <c r="L29" s="160">
        <f t="shared" si="1"/>
        <v>0</v>
      </c>
      <c r="M29" s="96"/>
    </row>
    <row r="30" spans="1:13" x14ac:dyDescent="0.3">
      <c r="A30" s="370"/>
      <c r="B30" s="375"/>
      <c r="C30" s="375"/>
      <c r="D30" s="372"/>
      <c r="E30" s="373"/>
      <c r="F30" s="374"/>
      <c r="G30" s="160">
        <f t="shared" si="0"/>
        <v>0</v>
      </c>
      <c r="H30" s="96"/>
      <c r="I30" s="370"/>
      <c r="J30" s="373"/>
      <c r="K30" s="371"/>
      <c r="L30" s="160">
        <f t="shared" si="1"/>
        <v>0</v>
      </c>
      <c r="M30" s="96"/>
    </row>
    <row r="31" spans="1:13" x14ac:dyDescent="0.3">
      <c r="A31" s="370"/>
      <c r="B31" s="375"/>
      <c r="C31" s="375"/>
      <c r="D31" s="372"/>
      <c r="E31" s="373"/>
      <c r="F31" s="374"/>
      <c r="G31" s="160">
        <f t="shared" si="0"/>
        <v>0</v>
      </c>
      <c r="H31" s="96"/>
      <c r="I31" s="370"/>
      <c r="J31" s="373"/>
      <c r="K31" s="371"/>
      <c r="L31" s="160">
        <f t="shared" si="1"/>
        <v>0</v>
      </c>
      <c r="M31" s="96"/>
    </row>
    <row r="32" spans="1:13" x14ac:dyDescent="0.3">
      <c r="A32" s="370"/>
      <c r="B32" s="375"/>
      <c r="C32" s="375"/>
      <c r="D32" s="372"/>
      <c r="E32" s="373"/>
      <c r="F32" s="374"/>
      <c r="G32" s="160">
        <f t="shared" si="0"/>
        <v>0</v>
      </c>
      <c r="H32" s="96"/>
      <c r="I32" s="370"/>
      <c r="J32" s="373"/>
      <c r="K32" s="371"/>
      <c r="L32" s="160">
        <f t="shared" si="1"/>
        <v>0</v>
      </c>
      <c r="M32" s="96"/>
    </row>
    <row r="33" spans="1:13" x14ac:dyDescent="0.3">
      <c r="A33" s="370"/>
      <c r="B33" s="375"/>
      <c r="C33" s="375"/>
      <c r="D33" s="372"/>
      <c r="E33" s="373"/>
      <c r="F33" s="374"/>
      <c r="G33" s="160">
        <f t="shared" si="0"/>
        <v>0</v>
      </c>
      <c r="H33" s="96"/>
      <c r="I33" s="370"/>
      <c r="J33" s="373"/>
      <c r="K33" s="371"/>
      <c r="L33" s="160">
        <f t="shared" si="1"/>
        <v>0</v>
      </c>
      <c r="M33" s="96"/>
    </row>
    <row r="34" spans="1:13" x14ac:dyDescent="0.3">
      <c r="A34" s="370"/>
      <c r="B34" s="375"/>
      <c r="C34" s="375"/>
      <c r="D34" s="372"/>
      <c r="E34" s="373"/>
      <c r="F34" s="374"/>
      <c r="G34" s="160">
        <f t="shared" si="0"/>
        <v>0</v>
      </c>
      <c r="H34" s="96"/>
      <c r="I34" s="370"/>
      <c r="J34" s="373"/>
      <c r="K34" s="371"/>
      <c r="L34" s="160">
        <f t="shared" si="1"/>
        <v>0</v>
      </c>
      <c r="M34" s="96"/>
    </row>
    <row r="35" spans="1:13" x14ac:dyDescent="0.3">
      <c r="A35" s="370"/>
      <c r="B35" s="375"/>
      <c r="C35" s="375"/>
      <c r="D35" s="372"/>
      <c r="E35" s="373"/>
      <c r="F35" s="374"/>
      <c r="G35" s="160">
        <f t="shared" si="0"/>
        <v>0</v>
      </c>
      <c r="H35" s="96"/>
      <c r="I35" s="370"/>
      <c r="J35" s="373"/>
      <c r="K35" s="371"/>
      <c r="L35" s="160">
        <f t="shared" si="1"/>
        <v>0</v>
      </c>
      <c r="M35" s="96"/>
    </row>
    <row r="36" spans="1:13" x14ac:dyDescent="0.3">
      <c r="A36" s="370"/>
      <c r="B36" s="375"/>
      <c r="C36" s="375"/>
      <c r="D36" s="372"/>
      <c r="E36" s="373"/>
      <c r="F36" s="374"/>
      <c r="G36" s="160">
        <f t="shared" si="0"/>
        <v>0</v>
      </c>
      <c r="H36" s="96"/>
      <c r="I36" s="370"/>
      <c r="J36" s="373"/>
      <c r="K36" s="371"/>
      <c r="L36" s="160">
        <f t="shared" si="1"/>
        <v>0</v>
      </c>
      <c r="M36" s="96"/>
    </row>
    <row r="37" spans="1:13" x14ac:dyDescent="0.3">
      <c r="A37" s="370"/>
      <c r="B37" s="375"/>
      <c r="C37" s="375"/>
      <c r="D37" s="372"/>
      <c r="E37" s="373"/>
      <c r="F37" s="374"/>
      <c r="G37" s="160">
        <f t="shared" si="0"/>
        <v>0</v>
      </c>
      <c r="H37" s="96"/>
      <c r="I37" s="370"/>
      <c r="J37" s="373"/>
      <c r="K37" s="371"/>
      <c r="L37" s="160">
        <f t="shared" si="1"/>
        <v>0</v>
      </c>
      <c r="M37" s="96"/>
    </row>
    <row r="38" spans="1:13" x14ac:dyDescent="0.3">
      <c r="A38" s="370"/>
      <c r="B38" s="375"/>
      <c r="C38" s="375"/>
      <c r="D38" s="372"/>
      <c r="E38" s="373"/>
      <c r="F38" s="374"/>
      <c r="G38" s="160">
        <f t="shared" si="0"/>
        <v>0</v>
      </c>
      <c r="H38" s="96"/>
      <c r="I38" s="370"/>
      <c r="J38" s="373"/>
      <c r="K38" s="371"/>
      <c r="L38" s="160">
        <f t="shared" si="1"/>
        <v>0</v>
      </c>
      <c r="M38" s="96"/>
    </row>
    <row r="39" spans="1:13" x14ac:dyDescent="0.3">
      <c r="A39" s="370"/>
      <c r="B39" s="375"/>
      <c r="C39" s="375"/>
      <c r="D39" s="372"/>
      <c r="E39" s="373"/>
      <c r="F39" s="374"/>
      <c r="G39" s="160">
        <f t="shared" si="0"/>
        <v>0</v>
      </c>
      <c r="H39" s="96"/>
      <c r="I39" s="370"/>
      <c r="J39" s="373"/>
      <c r="K39" s="371"/>
      <c r="L39" s="160">
        <f t="shared" si="1"/>
        <v>0</v>
      </c>
      <c r="M39" s="96"/>
    </row>
    <row r="40" spans="1:13" x14ac:dyDescent="0.3">
      <c r="A40" s="370"/>
      <c r="B40" s="375"/>
      <c r="C40" s="375"/>
      <c r="D40" s="372"/>
      <c r="E40" s="373"/>
      <c r="F40" s="374"/>
      <c r="G40" s="160">
        <f t="shared" si="0"/>
        <v>0</v>
      </c>
      <c r="H40" s="96"/>
      <c r="I40" s="370"/>
      <c r="J40" s="373"/>
      <c r="K40" s="371"/>
      <c r="L40" s="160">
        <f t="shared" si="1"/>
        <v>0</v>
      </c>
      <c r="M40" s="96"/>
    </row>
    <row r="41" spans="1:13" x14ac:dyDescent="0.3">
      <c r="A41" s="370"/>
      <c r="B41" s="375"/>
      <c r="C41" s="375"/>
      <c r="D41" s="372"/>
      <c r="E41" s="373"/>
      <c r="F41" s="374"/>
      <c r="G41" s="160">
        <f t="shared" si="0"/>
        <v>0</v>
      </c>
      <c r="H41" s="96"/>
      <c r="I41" s="370"/>
      <c r="J41" s="373"/>
      <c r="K41" s="371"/>
      <c r="L41" s="160">
        <f t="shared" si="1"/>
        <v>0</v>
      </c>
      <c r="M41" s="96"/>
    </row>
    <row r="42" spans="1:13" x14ac:dyDescent="0.3">
      <c r="A42" s="370"/>
      <c r="B42" s="375"/>
      <c r="C42" s="375"/>
      <c r="D42" s="372"/>
      <c r="E42" s="373"/>
      <c r="F42" s="374"/>
      <c r="G42" s="160">
        <f t="shared" si="0"/>
        <v>0</v>
      </c>
      <c r="H42" s="96"/>
      <c r="I42" s="370"/>
      <c r="J42" s="373"/>
      <c r="K42" s="371"/>
      <c r="L42" s="160">
        <f t="shared" si="1"/>
        <v>0</v>
      </c>
      <c r="M42" s="96"/>
    </row>
    <row r="43" spans="1:13" x14ac:dyDescent="0.3">
      <c r="A43" s="370"/>
      <c r="B43" s="375"/>
      <c r="C43" s="375"/>
      <c r="D43" s="372"/>
      <c r="E43" s="373"/>
      <c r="F43" s="374"/>
      <c r="G43" s="160">
        <f t="shared" si="0"/>
        <v>0</v>
      </c>
      <c r="H43" s="96"/>
      <c r="I43" s="370"/>
      <c r="J43" s="373"/>
      <c r="K43" s="371"/>
      <c r="L43" s="160">
        <f t="shared" si="1"/>
        <v>0</v>
      </c>
      <c r="M43" s="96"/>
    </row>
    <row r="44" spans="1:13" x14ac:dyDescent="0.3">
      <c r="A44" s="370"/>
      <c r="B44" s="375"/>
      <c r="C44" s="375"/>
      <c r="D44" s="372"/>
      <c r="E44" s="373"/>
      <c r="F44" s="374"/>
      <c r="G44" s="160">
        <f t="shared" si="0"/>
        <v>0</v>
      </c>
      <c r="H44" s="96"/>
      <c r="I44" s="370"/>
      <c r="J44" s="373"/>
      <c r="K44" s="371"/>
      <c r="L44" s="160">
        <f t="shared" si="1"/>
        <v>0</v>
      </c>
      <c r="M44" s="96"/>
    </row>
    <row r="45" spans="1:13" x14ac:dyDescent="0.3">
      <c r="A45" s="370"/>
      <c r="B45" s="375"/>
      <c r="C45" s="375"/>
      <c r="D45" s="372"/>
      <c r="E45" s="373"/>
      <c r="F45" s="374"/>
      <c r="G45" s="160">
        <f t="shared" si="0"/>
        <v>0</v>
      </c>
      <c r="H45" s="96"/>
      <c r="I45" s="370"/>
      <c r="J45" s="373"/>
      <c r="K45" s="371"/>
      <c r="L45" s="160">
        <f t="shared" si="1"/>
        <v>0</v>
      </c>
      <c r="M45" s="96"/>
    </row>
    <row r="46" spans="1:13" x14ac:dyDescent="0.3">
      <c r="A46" s="370"/>
      <c r="B46" s="375"/>
      <c r="C46" s="375"/>
      <c r="D46" s="372"/>
      <c r="E46" s="373"/>
      <c r="F46" s="374"/>
      <c r="G46" s="160">
        <f t="shared" si="0"/>
        <v>0</v>
      </c>
      <c r="H46" s="96"/>
      <c r="I46" s="370"/>
      <c r="J46" s="373"/>
      <c r="K46" s="371"/>
      <c r="L46" s="160">
        <f t="shared" si="1"/>
        <v>0</v>
      </c>
      <c r="M46" s="96"/>
    </row>
    <row r="47" spans="1:13" x14ac:dyDescent="0.3">
      <c r="A47" s="370"/>
      <c r="B47" s="375"/>
      <c r="C47" s="375"/>
      <c r="D47" s="372"/>
      <c r="E47" s="373"/>
      <c r="F47" s="374"/>
      <c r="G47" s="160">
        <f t="shared" si="0"/>
        <v>0</v>
      </c>
      <c r="H47" s="96"/>
      <c r="I47" s="370"/>
      <c r="J47" s="373"/>
      <c r="K47" s="371"/>
      <c r="L47" s="160">
        <f t="shared" si="1"/>
        <v>0</v>
      </c>
      <c r="M47" s="96"/>
    </row>
    <row r="49" spans="1:1" x14ac:dyDescent="0.3">
      <c r="A49" s="155" t="s">
        <v>224</v>
      </c>
    </row>
  </sheetData>
  <sheetProtection password="E21E" sheet="1" objects="1" scenarios="1" autoFilter="0"/>
  <conditionalFormatting sqref="H6">
    <cfRule type="containsText" dxfId="7" priority="3" operator="containsText" text="bilanci">
      <formula>NOT(ISERROR(SEARCH("bilanci",H6)))</formula>
    </cfRule>
    <cfRule type="cellIs" dxfId="6" priority="4" operator="equal">
      <formula>"OK"</formula>
    </cfRule>
  </conditionalFormatting>
  <conditionalFormatting sqref="M6">
    <cfRule type="containsText" dxfId="5" priority="1" operator="containsText" text="bilanci">
      <formula>NOT(ISERROR(SEARCH("bilanci",M6)))</formula>
    </cfRule>
    <cfRule type="cellIs" dxfId="4" priority="2" operator="equal">
      <formula>"OK"</formula>
    </cfRule>
  </conditionalFormatting>
  <dataValidations count="3">
    <dataValidation allowBlank="1" showInputMessage="1" showErrorMessage="1" error="ceclkov= dkeie" sqref="H6 M6"/>
    <dataValidation type="list" allowBlank="1" showInputMessage="1" showErrorMessage="1" sqref="A48:D48">
      <formula1>NR</formula1>
    </dataValidation>
    <dataValidation type="list" allowBlank="1" showInputMessage="1" showErrorMessage="1" sqref="E48:F48">
      <formula1>Druhové_třídění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1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9"/>
  <sheetViews>
    <sheetView zoomScale="91" zoomScaleNormal="91" workbookViewId="0">
      <selection activeCell="D13" sqref="D13:F14"/>
    </sheetView>
  </sheetViews>
  <sheetFormatPr defaultColWidth="8.88671875" defaultRowHeight="14.4" x14ac:dyDescent="0.3"/>
  <cols>
    <col min="1" max="1" width="29.44140625" style="72" customWidth="1"/>
    <col min="2" max="2" width="11.33203125" style="71" customWidth="1"/>
    <col min="3" max="3" width="11" style="71" customWidth="1"/>
    <col min="4" max="4" width="9.88671875" style="71" customWidth="1"/>
    <col min="5" max="5" width="11.88671875" style="72" customWidth="1"/>
    <col min="6" max="6" width="11.44140625" style="71" customWidth="1"/>
    <col min="7" max="7" width="17.5546875" style="78" customWidth="1"/>
    <col min="8" max="8" width="12.6640625" style="72" customWidth="1"/>
    <col min="9" max="9" width="30.33203125" style="72" customWidth="1"/>
    <col min="10" max="10" width="10" style="72" customWidth="1"/>
    <col min="11" max="11" width="12" style="72" customWidth="1"/>
    <col min="12" max="12" width="18" style="78" customWidth="1"/>
    <col min="13" max="13" width="12.44140625" style="72" customWidth="1"/>
    <col min="14" max="16384" width="8.88671875" style="72"/>
  </cols>
  <sheetData>
    <row r="1" spans="1:13" ht="39.6" customHeight="1" x14ac:dyDescent="0.3">
      <c r="A1" s="132" t="s">
        <v>457</v>
      </c>
      <c r="B1" s="134"/>
      <c r="C1" s="134"/>
      <c r="D1" s="134"/>
      <c r="E1" s="96"/>
      <c r="F1" s="134"/>
      <c r="G1" s="135"/>
      <c r="H1" s="96"/>
      <c r="I1" s="96"/>
      <c r="J1" s="96"/>
      <c r="K1" s="96"/>
      <c r="L1" s="96"/>
      <c r="M1" s="96"/>
    </row>
    <row r="2" spans="1:13" ht="18" x14ac:dyDescent="0.3">
      <c r="A2" s="96" t="s">
        <v>95</v>
      </c>
      <c r="B2" s="136">
        <f>'Rekapitulace 1'!B1</f>
        <v>0</v>
      </c>
      <c r="C2" s="96"/>
      <c r="D2" s="134"/>
      <c r="E2" s="96"/>
      <c r="F2" s="137"/>
      <c r="G2" s="96"/>
      <c r="H2" s="96"/>
      <c r="I2" s="96"/>
      <c r="J2" s="96"/>
      <c r="K2" s="96"/>
      <c r="L2" s="96"/>
      <c r="M2" s="96"/>
    </row>
    <row r="3" spans="1:13" ht="30.6" customHeight="1" x14ac:dyDescent="0.3">
      <c r="A3" s="96" t="s">
        <v>0</v>
      </c>
      <c r="B3" s="136">
        <f>'Rekapitulace 1'!B2</f>
        <v>0</v>
      </c>
      <c r="C3" s="136"/>
      <c r="D3" s="96"/>
      <c r="E3" s="96"/>
      <c r="F3" s="96"/>
      <c r="G3" s="148" t="s">
        <v>226</v>
      </c>
      <c r="H3" s="96"/>
      <c r="I3" s="96"/>
      <c r="J3" s="96"/>
      <c r="K3" s="96"/>
      <c r="L3" s="148" t="s">
        <v>226</v>
      </c>
      <c r="M3" s="96"/>
    </row>
    <row r="4" spans="1:13" ht="18" x14ac:dyDescent="0.3">
      <c r="A4" s="96"/>
      <c r="B4" s="96"/>
      <c r="C4" s="153"/>
      <c r="D4" s="153"/>
      <c r="E4" s="96"/>
      <c r="F4" s="149" t="s">
        <v>250</v>
      </c>
      <c r="G4" s="146">
        <f>SUMIF('Potřeby RoPD'!$B$15:$B$48,"5030 Mzdové náklady a platy",'Potřeby RoPD'!G$15:G$48)</f>
        <v>0</v>
      </c>
      <c r="H4" s="96"/>
      <c r="I4" s="96"/>
      <c r="J4" s="96"/>
      <c r="K4" s="149" t="s">
        <v>250</v>
      </c>
      <c r="L4" s="146">
        <f>SUMIF('Potřeby RoPD'!$B$15:$B$48,"5031 Ostatní platby za provedenou práci",'Potřeby RoPD'!G$15:G$48)</f>
        <v>0</v>
      </c>
      <c r="M4" s="96"/>
    </row>
    <row r="5" spans="1:13" ht="18" x14ac:dyDescent="0.3">
      <c r="A5" s="96"/>
      <c r="B5" s="96"/>
      <c r="C5" s="153"/>
      <c r="D5" s="153"/>
      <c r="E5" s="96"/>
      <c r="F5" s="149"/>
      <c r="G5" s="162"/>
      <c r="H5" s="96"/>
      <c r="I5" s="96"/>
      <c r="J5" s="96"/>
      <c r="K5" s="149"/>
      <c r="L5" s="162"/>
      <c r="M5" s="96"/>
    </row>
    <row r="6" spans="1:13" ht="18" x14ac:dyDescent="0.3">
      <c r="A6" s="96"/>
      <c r="B6" s="96"/>
      <c r="C6" s="153"/>
      <c r="D6" s="153"/>
      <c r="E6" s="96"/>
      <c r="F6" s="149" t="s">
        <v>109</v>
      </c>
      <c r="G6" s="146">
        <f>SUM(G4:G5)</f>
        <v>0</v>
      </c>
      <c r="H6" s="151" t="str">
        <f>IF(G6-G9&gt;=0,"OK","požadujete více než je možné")</f>
        <v>OK</v>
      </c>
      <c r="I6" s="96"/>
      <c r="J6" s="96"/>
      <c r="K6" s="149" t="s">
        <v>109</v>
      </c>
      <c r="L6" s="146">
        <f>SUM(L4:L5)</f>
        <v>0</v>
      </c>
      <c r="M6" s="151" t="str">
        <f>IF(L6-L9&gt;=0,"OK","požadujete více než je možné")</f>
        <v>OK</v>
      </c>
    </row>
    <row r="7" spans="1:13" x14ac:dyDescent="0.3">
      <c r="A7" s="96"/>
      <c r="B7" s="134"/>
      <c r="C7" s="134"/>
      <c r="D7" s="134"/>
      <c r="E7" s="135"/>
      <c r="F7" s="143"/>
      <c r="G7" s="135"/>
      <c r="H7" s="96"/>
      <c r="I7" s="96"/>
      <c r="J7" s="96"/>
      <c r="K7" s="96"/>
      <c r="L7" s="135"/>
      <c r="M7" s="96"/>
    </row>
    <row r="8" spans="1:13" ht="28.8" x14ac:dyDescent="0.3">
      <c r="A8" s="96"/>
      <c r="B8" s="134"/>
      <c r="C8" s="134"/>
      <c r="D8" s="134"/>
      <c r="E8" s="82" t="s">
        <v>231</v>
      </c>
      <c r="F8" s="82" t="s">
        <v>230</v>
      </c>
      <c r="G8" s="81" t="s">
        <v>240</v>
      </c>
      <c r="H8" s="96"/>
      <c r="I8" s="96"/>
      <c r="J8" s="92" t="s">
        <v>231</v>
      </c>
      <c r="K8" s="92" t="s">
        <v>249</v>
      </c>
      <c r="L8" s="81" t="s">
        <v>241</v>
      </c>
      <c r="M8" s="96"/>
    </row>
    <row r="9" spans="1:13" x14ac:dyDescent="0.3">
      <c r="A9" s="96"/>
      <c r="B9" s="134"/>
      <c r="C9" s="134"/>
      <c r="D9" s="134"/>
      <c r="E9" s="83">
        <f>COUNT(E13:E47)</f>
        <v>0</v>
      </c>
      <c r="F9" s="368">
        <f>SUM(F13:F47)</f>
        <v>0</v>
      </c>
      <c r="G9" s="79">
        <f>SUM(G13:G47)</f>
        <v>0</v>
      </c>
      <c r="H9" s="96"/>
      <c r="I9" s="96"/>
      <c r="J9" s="93">
        <f>COUNT(J13:J47)</f>
        <v>0</v>
      </c>
      <c r="K9" s="368">
        <f>SUM(K13:K47)</f>
        <v>0</v>
      </c>
      <c r="L9" s="79">
        <f>SUM(L13:L47)</f>
        <v>0</v>
      </c>
      <c r="M9" s="96"/>
    </row>
    <row r="10" spans="1:13" s="343" customFormat="1" x14ac:dyDescent="0.3">
      <c r="A10" s="96"/>
      <c r="B10" s="134"/>
      <c r="C10" s="134"/>
      <c r="D10" s="149" t="s">
        <v>557</v>
      </c>
      <c r="E10" s="96"/>
      <c r="F10" s="368" t="e">
        <f>F9*SUM(D13:D47)/12/E9</f>
        <v>#DIV/0!</v>
      </c>
      <c r="G10" s="366"/>
      <c r="H10" s="96"/>
      <c r="I10" s="96"/>
      <c r="J10" s="367"/>
      <c r="K10" s="369"/>
      <c r="L10" s="366"/>
      <c r="M10" s="96"/>
    </row>
    <row r="11" spans="1:13" x14ac:dyDescent="0.3">
      <c r="A11" s="152" t="s">
        <v>236</v>
      </c>
      <c r="B11" s="134"/>
      <c r="C11" s="134"/>
      <c r="D11" s="134"/>
      <c r="E11" s="96"/>
      <c r="F11" s="134"/>
      <c r="G11" s="135"/>
      <c r="H11" s="96"/>
      <c r="I11" s="152" t="s">
        <v>237</v>
      </c>
      <c r="J11" s="96"/>
      <c r="K11" s="96"/>
      <c r="L11" s="135"/>
      <c r="M11" s="96"/>
    </row>
    <row r="12" spans="1:13" s="71" customFormat="1" ht="38.4" customHeight="1" x14ac:dyDescent="0.3">
      <c r="A12" s="92" t="s">
        <v>227</v>
      </c>
      <c r="B12" s="92" t="s">
        <v>232</v>
      </c>
      <c r="C12" s="92" t="s">
        <v>233</v>
      </c>
      <c r="D12" s="92" t="s">
        <v>234</v>
      </c>
      <c r="E12" s="92" t="s">
        <v>295</v>
      </c>
      <c r="F12" s="92" t="s">
        <v>228</v>
      </c>
      <c r="G12" s="171" t="s">
        <v>554</v>
      </c>
      <c r="H12" s="96"/>
      <c r="I12" s="80" t="s">
        <v>227</v>
      </c>
      <c r="J12" s="80" t="s">
        <v>238</v>
      </c>
      <c r="K12" s="80" t="s">
        <v>239</v>
      </c>
      <c r="L12" s="81" t="s">
        <v>235</v>
      </c>
      <c r="M12" s="134"/>
    </row>
    <row r="13" spans="1:13" x14ac:dyDescent="0.2">
      <c r="A13" s="223"/>
      <c r="B13" s="227"/>
      <c r="C13" s="227"/>
      <c r="D13" s="224"/>
      <c r="E13" s="221"/>
      <c r="F13" s="371"/>
      <c r="G13" s="160">
        <f>D13*E13*F13</f>
        <v>0</v>
      </c>
      <c r="H13" s="96"/>
      <c r="I13" s="167"/>
      <c r="J13" s="157"/>
      <c r="K13" s="168"/>
      <c r="L13" s="160">
        <f>J13*K13</f>
        <v>0</v>
      </c>
      <c r="M13" s="96"/>
    </row>
    <row r="14" spans="1:13" x14ac:dyDescent="0.2">
      <c r="A14" s="225"/>
      <c r="B14" s="227"/>
      <c r="C14" s="227"/>
      <c r="D14" s="224"/>
      <c r="E14" s="221"/>
      <c r="F14" s="371"/>
      <c r="G14" s="160">
        <f t="shared" ref="G14:G47" si="0">D14*E14*F14</f>
        <v>0</v>
      </c>
      <c r="H14" s="96"/>
      <c r="I14" s="169"/>
      <c r="J14" s="157"/>
      <c r="K14" s="168"/>
      <c r="L14" s="160">
        <f t="shared" ref="L14:L47" si="1">J14*K14</f>
        <v>0</v>
      </c>
      <c r="M14" s="96"/>
    </row>
    <row r="15" spans="1:13" x14ac:dyDescent="0.2">
      <c r="A15" s="225"/>
      <c r="B15" s="227"/>
      <c r="C15" s="227"/>
      <c r="D15" s="224"/>
      <c r="E15" s="221"/>
      <c r="F15" s="371"/>
      <c r="G15" s="160">
        <f t="shared" si="0"/>
        <v>0</v>
      </c>
      <c r="H15" s="96"/>
      <c r="I15" s="169"/>
      <c r="J15" s="157"/>
      <c r="K15" s="168"/>
      <c r="L15" s="160">
        <f t="shared" si="1"/>
        <v>0</v>
      </c>
      <c r="M15" s="96"/>
    </row>
    <row r="16" spans="1:13" x14ac:dyDescent="0.2">
      <c r="A16" s="225"/>
      <c r="B16" s="227"/>
      <c r="C16" s="227"/>
      <c r="D16" s="224"/>
      <c r="E16" s="221"/>
      <c r="F16" s="371"/>
      <c r="G16" s="160">
        <f t="shared" si="0"/>
        <v>0</v>
      </c>
      <c r="H16" s="96"/>
      <c r="I16" s="169"/>
      <c r="J16" s="157"/>
      <c r="K16" s="168"/>
      <c r="L16" s="160">
        <f t="shared" si="1"/>
        <v>0</v>
      </c>
      <c r="M16" s="96"/>
    </row>
    <row r="17" spans="1:13" ht="14.4" customHeight="1" x14ac:dyDescent="0.2">
      <c r="A17" s="225"/>
      <c r="B17" s="226"/>
      <c r="C17" s="226"/>
      <c r="D17" s="224"/>
      <c r="E17" s="221"/>
      <c r="F17" s="371"/>
      <c r="G17" s="160">
        <f t="shared" si="0"/>
        <v>0</v>
      </c>
      <c r="H17" s="96"/>
      <c r="I17" s="169"/>
      <c r="J17" s="157"/>
      <c r="K17" s="168"/>
      <c r="L17" s="160">
        <f t="shared" si="1"/>
        <v>0</v>
      </c>
      <c r="M17" s="96"/>
    </row>
    <row r="18" spans="1:13" x14ac:dyDescent="0.2">
      <c r="A18" s="225"/>
      <c r="B18" s="226"/>
      <c r="C18" s="226"/>
      <c r="D18" s="224"/>
      <c r="E18" s="221"/>
      <c r="F18" s="371"/>
      <c r="G18" s="160">
        <f t="shared" si="0"/>
        <v>0</v>
      </c>
      <c r="H18" s="96"/>
      <c r="I18" s="169"/>
      <c r="J18" s="157"/>
      <c r="K18" s="168"/>
      <c r="L18" s="160">
        <f t="shared" si="1"/>
        <v>0</v>
      </c>
      <c r="M18" s="96"/>
    </row>
    <row r="19" spans="1:13" ht="14.4" customHeight="1" x14ac:dyDescent="0.2">
      <c r="A19" s="225"/>
      <c r="B19" s="226"/>
      <c r="C19" s="226"/>
      <c r="D19" s="224"/>
      <c r="E19" s="221"/>
      <c r="F19" s="371"/>
      <c r="G19" s="160">
        <f t="shared" si="0"/>
        <v>0</v>
      </c>
      <c r="H19" s="96"/>
      <c r="I19" s="169"/>
      <c r="J19" s="157"/>
      <c r="K19" s="168"/>
      <c r="L19" s="160">
        <f t="shared" si="1"/>
        <v>0</v>
      </c>
      <c r="M19" s="96"/>
    </row>
    <row r="20" spans="1:13" ht="14.4" customHeight="1" x14ac:dyDescent="0.2">
      <c r="A20" s="225"/>
      <c r="B20" s="226"/>
      <c r="C20" s="226"/>
      <c r="D20" s="224"/>
      <c r="E20" s="221"/>
      <c r="F20" s="371"/>
      <c r="G20" s="160">
        <f t="shared" si="0"/>
        <v>0</v>
      </c>
      <c r="H20" s="96"/>
      <c r="I20" s="169"/>
      <c r="J20" s="157"/>
      <c r="K20" s="168"/>
      <c r="L20" s="160">
        <f t="shared" si="1"/>
        <v>0</v>
      </c>
      <c r="M20" s="96"/>
    </row>
    <row r="21" spans="1:13" ht="14.4" customHeight="1" x14ac:dyDescent="0.2">
      <c r="A21" s="225"/>
      <c r="B21" s="226"/>
      <c r="C21" s="226"/>
      <c r="D21" s="224"/>
      <c r="E21" s="221"/>
      <c r="F21" s="371"/>
      <c r="G21" s="160">
        <f t="shared" si="0"/>
        <v>0</v>
      </c>
      <c r="H21" s="96"/>
      <c r="I21" s="169"/>
      <c r="J21" s="157"/>
      <c r="K21" s="168"/>
      <c r="L21" s="160">
        <f t="shared" si="1"/>
        <v>0</v>
      </c>
      <c r="M21" s="96"/>
    </row>
    <row r="22" spans="1:13" x14ac:dyDescent="0.2">
      <c r="A22" s="225"/>
      <c r="B22" s="226"/>
      <c r="C22" s="226"/>
      <c r="D22" s="224"/>
      <c r="E22" s="221"/>
      <c r="F22" s="371"/>
      <c r="G22" s="160">
        <f t="shared" si="0"/>
        <v>0</v>
      </c>
      <c r="H22" s="96"/>
      <c r="I22" s="169"/>
      <c r="J22" s="157"/>
      <c r="K22" s="168"/>
      <c r="L22" s="160">
        <f t="shared" si="1"/>
        <v>0</v>
      </c>
      <c r="M22" s="96"/>
    </row>
    <row r="23" spans="1:13" x14ac:dyDescent="0.2">
      <c r="A23" s="169"/>
      <c r="B23" s="170"/>
      <c r="C23" s="170"/>
      <c r="D23" s="168"/>
      <c r="E23" s="157"/>
      <c r="F23" s="371"/>
      <c r="G23" s="160">
        <f t="shared" si="0"/>
        <v>0</v>
      </c>
      <c r="H23" s="96"/>
      <c r="I23" s="169"/>
      <c r="J23" s="157"/>
      <c r="K23" s="168"/>
      <c r="L23" s="160">
        <f t="shared" si="1"/>
        <v>0</v>
      </c>
      <c r="M23" s="96"/>
    </row>
    <row r="24" spans="1:13" x14ac:dyDescent="0.2">
      <c r="A24" s="169"/>
      <c r="B24" s="170"/>
      <c r="C24" s="170"/>
      <c r="D24" s="168"/>
      <c r="E24" s="157"/>
      <c r="F24" s="371"/>
      <c r="G24" s="160">
        <f t="shared" si="0"/>
        <v>0</v>
      </c>
      <c r="H24" s="96"/>
      <c r="I24" s="169"/>
      <c r="J24" s="157"/>
      <c r="K24" s="168"/>
      <c r="L24" s="160">
        <f t="shared" si="1"/>
        <v>0</v>
      </c>
      <c r="M24" s="96"/>
    </row>
    <row r="25" spans="1:13" x14ac:dyDescent="0.2">
      <c r="A25" s="169"/>
      <c r="B25" s="170"/>
      <c r="C25" s="170"/>
      <c r="D25" s="168"/>
      <c r="E25" s="157"/>
      <c r="F25" s="371"/>
      <c r="G25" s="160">
        <f t="shared" si="0"/>
        <v>0</v>
      </c>
      <c r="H25" s="96"/>
      <c r="I25" s="169"/>
      <c r="J25" s="157"/>
      <c r="K25" s="168"/>
      <c r="L25" s="160">
        <f t="shared" si="1"/>
        <v>0</v>
      </c>
      <c r="M25" s="96"/>
    </row>
    <row r="26" spans="1:13" x14ac:dyDescent="0.2">
      <c r="A26" s="169"/>
      <c r="B26" s="170"/>
      <c r="C26" s="170"/>
      <c r="D26" s="168"/>
      <c r="E26" s="157"/>
      <c r="F26" s="371"/>
      <c r="G26" s="160">
        <f t="shared" si="0"/>
        <v>0</v>
      </c>
      <c r="H26" s="96"/>
      <c r="I26" s="169"/>
      <c r="J26" s="157"/>
      <c r="K26" s="168"/>
      <c r="L26" s="160">
        <f t="shared" si="1"/>
        <v>0</v>
      </c>
      <c r="M26" s="96"/>
    </row>
    <row r="27" spans="1:13" x14ac:dyDescent="0.2">
      <c r="A27" s="169"/>
      <c r="B27" s="170"/>
      <c r="C27" s="170"/>
      <c r="D27" s="168"/>
      <c r="E27" s="157"/>
      <c r="F27" s="371"/>
      <c r="G27" s="160">
        <f t="shared" si="0"/>
        <v>0</v>
      </c>
      <c r="H27" s="96"/>
      <c r="I27" s="169"/>
      <c r="J27" s="157"/>
      <c r="K27" s="168"/>
      <c r="L27" s="160">
        <f t="shared" si="1"/>
        <v>0</v>
      </c>
      <c r="M27" s="96"/>
    </row>
    <row r="28" spans="1:13" x14ac:dyDescent="0.2">
      <c r="A28" s="169"/>
      <c r="B28" s="170"/>
      <c r="C28" s="170"/>
      <c r="D28" s="168"/>
      <c r="E28" s="157"/>
      <c r="F28" s="371"/>
      <c r="G28" s="160">
        <f t="shared" si="0"/>
        <v>0</v>
      </c>
      <c r="H28" s="96"/>
      <c r="I28" s="169"/>
      <c r="J28" s="157"/>
      <c r="K28" s="168"/>
      <c r="L28" s="160">
        <f t="shared" si="1"/>
        <v>0</v>
      </c>
      <c r="M28" s="96"/>
    </row>
    <row r="29" spans="1:13" x14ac:dyDescent="0.2">
      <c r="A29" s="169"/>
      <c r="B29" s="170"/>
      <c r="C29" s="170"/>
      <c r="D29" s="168"/>
      <c r="E29" s="157"/>
      <c r="F29" s="371"/>
      <c r="G29" s="160">
        <f t="shared" si="0"/>
        <v>0</v>
      </c>
      <c r="H29" s="96"/>
      <c r="I29" s="169"/>
      <c r="J29" s="157"/>
      <c r="K29" s="168"/>
      <c r="L29" s="160">
        <f t="shared" si="1"/>
        <v>0</v>
      </c>
      <c r="M29" s="96"/>
    </row>
    <row r="30" spans="1:13" x14ac:dyDescent="0.2">
      <c r="A30" s="169"/>
      <c r="B30" s="170"/>
      <c r="C30" s="170"/>
      <c r="D30" s="168"/>
      <c r="E30" s="157"/>
      <c r="F30" s="371"/>
      <c r="G30" s="160">
        <f t="shared" si="0"/>
        <v>0</v>
      </c>
      <c r="H30" s="96"/>
      <c r="I30" s="169"/>
      <c r="J30" s="157"/>
      <c r="K30" s="168"/>
      <c r="L30" s="160">
        <f t="shared" si="1"/>
        <v>0</v>
      </c>
      <c r="M30" s="96"/>
    </row>
    <row r="31" spans="1:13" x14ac:dyDescent="0.2">
      <c r="A31" s="169"/>
      <c r="B31" s="170"/>
      <c r="C31" s="170"/>
      <c r="D31" s="168"/>
      <c r="E31" s="157"/>
      <c r="F31" s="371"/>
      <c r="G31" s="160">
        <f t="shared" si="0"/>
        <v>0</v>
      </c>
      <c r="H31" s="96"/>
      <c r="I31" s="169"/>
      <c r="J31" s="157"/>
      <c r="K31" s="168"/>
      <c r="L31" s="160">
        <f t="shared" si="1"/>
        <v>0</v>
      </c>
      <c r="M31" s="96"/>
    </row>
    <row r="32" spans="1:13" x14ac:dyDescent="0.2">
      <c r="A32" s="169"/>
      <c r="B32" s="170"/>
      <c r="C32" s="170"/>
      <c r="D32" s="168"/>
      <c r="E32" s="157"/>
      <c r="F32" s="371"/>
      <c r="G32" s="160">
        <f t="shared" si="0"/>
        <v>0</v>
      </c>
      <c r="H32" s="96"/>
      <c r="I32" s="169"/>
      <c r="J32" s="157"/>
      <c r="K32" s="168"/>
      <c r="L32" s="160">
        <f t="shared" si="1"/>
        <v>0</v>
      </c>
      <c r="M32" s="96"/>
    </row>
    <row r="33" spans="1:13" x14ac:dyDescent="0.2">
      <c r="A33" s="169"/>
      <c r="B33" s="170"/>
      <c r="C33" s="170"/>
      <c r="D33" s="168"/>
      <c r="E33" s="157"/>
      <c r="F33" s="371"/>
      <c r="G33" s="160">
        <f t="shared" si="0"/>
        <v>0</v>
      </c>
      <c r="H33" s="96"/>
      <c r="I33" s="169"/>
      <c r="J33" s="157"/>
      <c r="K33" s="168"/>
      <c r="L33" s="160">
        <f t="shared" si="1"/>
        <v>0</v>
      </c>
      <c r="M33" s="96"/>
    </row>
    <row r="34" spans="1:13" x14ac:dyDescent="0.2">
      <c r="A34" s="169"/>
      <c r="B34" s="170"/>
      <c r="C34" s="170"/>
      <c r="D34" s="168"/>
      <c r="E34" s="157"/>
      <c r="F34" s="371"/>
      <c r="G34" s="160">
        <f t="shared" si="0"/>
        <v>0</v>
      </c>
      <c r="H34" s="96"/>
      <c r="I34" s="169"/>
      <c r="J34" s="157"/>
      <c r="K34" s="168"/>
      <c r="L34" s="160">
        <f t="shared" si="1"/>
        <v>0</v>
      </c>
      <c r="M34" s="96"/>
    </row>
    <row r="35" spans="1:13" x14ac:dyDescent="0.2">
      <c r="A35" s="169"/>
      <c r="B35" s="170"/>
      <c r="C35" s="170"/>
      <c r="D35" s="168"/>
      <c r="E35" s="157"/>
      <c r="F35" s="371"/>
      <c r="G35" s="160">
        <f t="shared" si="0"/>
        <v>0</v>
      </c>
      <c r="H35" s="96"/>
      <c r="I35" s="169"/>
      <c r="J35" s="157"/>
      <c r="K35" s="168"/>
      <c r="L35" s="160">
        <f t="shared" si="1"/>
        <v>0</v>
      </c>
      <c r="M35" s="96"/>
    </row>
    <row r="36" spans="1:13" x14ac:dyDescent="0.2">
      <c r="A36" s="169"/>
      <c r="B36" s="170"/>
      <c r="C36" s="170"/>
      <c r="D36" s="168"/>
      <c r="E36" s="157"/>
      <c r="F36" s="371"/>
      <c r="G36" s="160">
        <f t="shared" si="0"/>
        <v>0</v>
      </c>
      <c r="H36" s="96"/>
      <c r="I36" s="169"/>
      <c r="J36" s="157"/>
      <c r="K36" s="168"/>
      <c r="L36" s="160">
        <f t="shared" si="1"/>
        <v>0</v>
      </c>
      <c r="M36" s="96"/>
    </row>
    <row r="37" spans="1:13" x14ac:dyDescent="0.2">
      <c r="A37" s="169"/>
      <c r="B37" s="170"/>
      <c r="C37" s="170"/>
      <c r="D37" s="168"/>
      <c r="E37" s="157"/>
      <c r="F37" s="371"/>
      <c r="G37" s="160">
        <f t="shared" si="0"/>
        <v>0</v>
      </c>
      <c r="H37" s="96"/>
      <c r="I37" s="169"/>
      <c r="J37" s="157"/>
      <c r="K37" s="168"/>
      <c r="L37" s="160">
        <f t="shared" si="1"/>
        <v>0</v>
      </c>
      <c r="M37" s="96"/>
    </row>
    <row r="38" spans="1:13" x14ac:dyDescent="0.2">
      <c r="A38" s="169"/>
      <c r="B38" s="170"/>
      <c r="C38" s="170"/>
      <c r="D38" s="168"/>
      <c r="E38" s="157"/>
      <c r="F38" s="371"/>
      <c r="G38" s="160">
        <f t="shared" si="0"/>
        <v>0</v>
      </c>
      <c r="H38" s="96"/>
      <c r="I38" s="169"/>
      <c r="J38" s="157"/>
      <c r="K38" s="168"/>
      <c r="L38" s="160">
        <f t="shared" si="1"/>
        <v>0</v>
      </c>
      <c r="M38" s="96"/>
    </row>
    <row r="39" spans="1:13" x14ac:dyDescent="0.2">
      <c r="A39" s="169"/>
      <c r="B39" s="170"/>
      <c r="C39" s="170"/>
      <c r="D39" s="168"/>
      <c r="E39" s="157"/>
      <c r="F39" s="371"/>
      <c r="G39" s="160">
        <f t="shared" si="0"/>
        <v>0</v>
      </c>
      <c r="H39" s="96"/>
      <c r="I39" s="169"/>
      <c r="J39" s="157"/>
      <c r="K39" s="168"/>
      <c r="L39" s="160">
        <f t="shared" si="1"/>
        <v>0</v>
      </c>
      <c r="M39" s="96"/>
    </row>
    <row r="40" spans="1:13" x14ac:dyDescent="0.2">
      <c r="A40" s="169"/>
      <c r="B40" s="170"/>
      <c r="C40" s="170"/>
      <c r="D40" s="168"/>
      <c r="E40" s="157"/>
      <c r="F40" s="371"/>
      <c r="G40" s="160">
        <f t="shared" si="0"/>
        <v>0</v>
      </c>
      <c r="H40" s="96"/>
      <c r="I40" s="169"/>
      <c r="J40" s="157"/>
      <c r="K40" s="168"/>
      <c r="L40" s="160">
        <f t="shared" si="1"/>
        <v>0</v>
      </c>
      <c r="M40" s="96"/>
    </row>
    <row r="41" spans="1:13" x14ac:dyDescent="0.2">
      <c r="A41" s="169"/>
      <c r="B41" s="170"/>
      <c r="C41" s="170"/>
      <c r="D41" s="168"/>
      <c r="E41" s="157"/>
      <c r="F41" s="371"/>
      <c r="G41" s="160">
        <f t="shared" si="0"/>
        <v>0</v>
      </c>
      <c r="H41" s="96"/>
      <c r="I41" s="169"/>
      <c r="J41" s="157"/>
      <c r="K41" s="168"/>
      <c r="L41" s="160">
        <f t="shared" si="1"/>
        <v>0</v>
      </c>
      <c r="M41" s="96"/>
    </row>
    <row r="42" spans="1:13" x14ac:dyDescent="0.2">
      <c r="A42" s="169"/>
      <c r="B42" s="170"/>
      <c r="C42" s="170"/>
      <c r="D42" s="168"/>
      <c r="E42" s="157"/>
      <c r="F42" s="371"/>
      <c r="G42" s="160">
        <f t="shared" si="0"/>
        <v>0</v>
      </c>
      <c r="H42" s="96"/>
      <c r="I42" s="169"/>
      <c r="J42" s="157"/>
      <c r="K42" s="168"/>
      <c r="L42" s="160">
        <f t="shared" si="1"/>
        <v>0</v>
      </c>
      <c r="M42" s="96"/>
    </row>
    <row r="43" spans="1:13" x14ac:dyDescent="0.2">
      <c r="A43" s="169"/>
      <c r="B43" s="170"/>
      <c r="C43" s="170"/>
      <c r="D43" s="168"/>
      <c r="E43" s="157"/>
      <c r="F43" s="371"/>
      <c r="G43" s="160">
        <f t="shared" si="0"/>
        <v>0</v>
      </c>
      <c r="H43" s="96"/>
      <c r="I43" s="169"/>
      <c r="J43" s="157"/>
      <c r="K43" s="168"/>
      <c r="L43" s="160">
        <f t="shared" si="1"/>
        <v>0</v>
      </c>
      <c r="M43" s="96"/>
    </row>
    <row r="44" spans="1:13" x14ac:dyDescent="0.2">
      <c r="A44" s="169"/>
      <c r="B44" s="170"/>
      <c r="C44" s="170"/>
      <c r="D44" s="168"/>
      <c r="E44" s="157"/>
      <c r="F44" s="371"/>
      <c r="G44" s="160">
        <f t="shared" si="0"/>
        <v>0</v>
      </c>
      <c r="H44" s="96"/>
      <c r="I44" s="169"/>
      <c r="J44" s="157"/>
      <c r="K44" s="168"/>
      <c r="L44" s="160">
        <f t="shared" si="1"/>
        <v>0</v>
      </c>
      <c r="M44" s="96"/>
    </row>
    <row r="45" spans="1:13" x14ac:dyDescent="0.2">
      <c r="A45" s="169"/>
      <c r="B45" s="170"/>
      <c r="C45" s="170"/>
      <c r="D45" s="168"/>
      <c r="E45" s="157"/>
      <c r="F45" s="371"/>
      <c r="G45" s="160">
        <f t="shared" si="0"/>
        <v>0</v>
      </c>
      <c r="H45" s="96"/>
      <c r="I45" s="169"/>
      <c r="J45" s="157"/>
      <c r="K45" s="168"/>
      <c r="L45" s="160">
        <f t="shared" si="1"/>
        <v>0</v>
      </c>
      <c r="M45" s="96"/>
    </row>
    <row r="46" spans="1:13" x14ac:dyDescent="0.2">
      <c r="A46" s="169"/>
      <c r="B46" s="170"/>
      <c r="C46" s="170"/>
      <c r="D46" s="168"/>
      <c r="E46" s="157"/>
      <c r="F46" s="371"/>
      <c r="G46" s="160">
        <f t="shared" si="0"/>
        <v>0</v>
      </c>
      <c r="H46" s="96"/>
      <c r="I46" s="169"/>
      <c r="J46" s="157"/>
      <c r="K46" s="168"/>
      <c r="L46" s="160">
        <f t="shared" si="1"/>
        <v>0</v>
      </c>
      <c r="M46" s="96"/>
    </row>
    <row r="47" spans="1:13" x14ac:dyDescent="0.2">
      <c r="A47" s="169"/>
      <c r="B47" s="170"/>
      <c r="C47" s="170"/>
      <c r="D47" s="168"/>
      <c r="E47" s="157"/>
      <c r="F47" s="371"/>
      <c r="G47" s="160">
        <f t="shared" si="0"/>
        <v>0</v>
      </c>
      <c r="H47" s="96"/>
      <c r="I47" s="169"/>
      <c r="J47" s="157"/>
      <c r="K47" s="168"/>
      <c r="L47" s="160">
        <f t="shared" si="1"/>
        <v>0</v>
      </c>
      <c r="M47" s="96"/>
    </row>
    <row r="49" spans="1:1" x14ac:dyDescent="0.3">
      <c r="A49" s="155" t="s">
        <v>224</v>
      </c>
    </row>
  </sheetData>
  <sheetProtection password="E21E" sheet="1" objects="1" scenarios="1" autoFilter="0"/>
  <conditionalFormatting sqref="H6">
    <cfRule type="containsText" dxfId="3" priority="5" operator="containsText" text="bilanci">
      <formula>NOT(ISERROR(SEARCH("bilanci",H6)))</formula>
    </cfRule>
    <cfRule type="cellIs" dxfId="2" priority="6" operator="equal">
      <formula>"OK"</formula>
    </cfRule>
  </conditionalFormatting>
  <conditionalFormatting sqref="M6">
    <cfRule type="containsText" dxfId="1" priority="1" operator="containsText" text="bilanci">
      <formula>NOT(ISERROR(SEARCH("bilanci",M6)))</formula>
    </cfRule>
    <cfRule type="cellIs" dxfId="0" priority="2" operator="equal">
      <formula>"OK"</formula>
    </cfRule>
  </conditionalFormatting>
  <dataValidations count="3">
    <dataValidation type="list" allowBlank="1" showInputMessage="1" showErrorMessage="1" sqref="E48:F48">
      <formula1>Druhové_třídění</formula1>
    </dataValidation>
    <dataValidation type="list" allowBlank="1" showInputMessage="1" showErrorMessage="1" sqref="A48:D48">
      <formula1>NR</formula1>
    </dataValidation>
    <dataValidation allowBlank="1" showInputMessage="1" showErrorMessage="1" error="ceclkov= dkeie" sqref="H6 M6"/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1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1"/>
  <sheetViews>
    <sheetView workbookViewId="0">
      <selection activeCell="D21" sqref="D21"/>
    </sheetView>
  </sheetViews>
  <sheetFormatPr defaultRowHeight="13.2" x14ac:dyDescent="0.25"/>
  <cols>
    <col min="1" max="1" width="6.88671875" style="10" customWidth="1"/>
    <col min="2" max="2" width="43.5546875" style="10" customWidth="1"/>
    <col min="3" max="3" width="7.6640625" style="10" customWidth="1"/>
    <col min="4" max="8" width="12" style="10" customWidth="1"/>
    <col min="9" max="9" width="12" style="9" customWidth="1"/>
    <col min="10" max="10" width="9.5546875" style="9" customWidth="1"/>
    <col min="11" max="11" width="10.44140625" style="9" customWidth="1"/>
    <col min="12" max="256" width="8.88671875" style="10"/>
    <col min="257" max="257" width="6.88671875" style="10" customWidth="1"/>
    <col min="258" max="258" width="43.5546875" style="10" customWidth="1"/>
    <col min="259" max="259" width="7.6640625" style="10" customWidth="1"/>
    <col min="260" max="265" width="12" style="10" customWidth="1"/>
    <col min="266" max="266" width="9.5546875" style="10" customWidth="1"/>
    <col min="267" max="267" width="10.44140625" style="10" customWidth="1"/>
    <col min="268" max="512" width="8.88671875" style="10"/>
    <col min="513" max="513" width="6.88671875" style="10" customWidth="1"/>
    <col min="514" max="514" width="43.5546875" style="10" customWidth="1"/>
    <col min="515" max="515" width="7.6640625" style="10" customWidth="1"/>
    <col min="516" max="521" width="12" style="10" customWidth="1"/>
    <col min="522" max="522" width="9.5546875" style="10" customWidth="1"/>
    <col min="523" max="523" width="10.44140625" style="10" customWidth="1"/>
    <col min="524" max="768" width="8.88671875" style="10"/>
    <col min="769" max="769" width="6.88671875" style="10" customWidth="1"/>
    <col min="770" max="770" width="43.5546875" style="10" customWidth="1"/>
    <col min="771" max="771" width="7.6640625" style="10" customWidth="1"/>
    <col min="772" max="777" width="12" style="10" customWidth="1"/>
    <col min="778" max="778" width="9.5546875" style="10" customWidth="1"/>
    <col min="779" max="779" width="10.44140625" style="10" customWidth="1"/>
    <col min="780" max="1024" width="8.88671875" style="10"/>
    <col min="1025" max="1025" width="6.88671875" style="10" customWidth="1"/>
    <col min="1026" max="1026" width="43.5546875" style="10" customWidth="1"/>
    <col min="1027" max="1027" width="7.6640625" style="10" customWidth="1"/>
    <col min="1028" max="1033" width="12" style="10" customWidth="1"/>
    <col min="1034" max="1034" width="9.5546875" style="10" customWidth="1"/>
    <col min="1035" max="1035" width="10.44140625" style="10" customWidth="1"/>
    <col min="1036" max="1280" width="8.88671875" style="10"/>
    <col min="1281" max="1281" width="6.88671875" style="10" customWidth="1"/>
    <col min="1282" max="1282" width="43.5546875" style="10" customWidth="1"/>
    <col min="1283" max="1283" width="7.6640625" style="10" customWidth="1"/>
    <col min="1284" max="1289" width="12" style="10" customWidth="1"/>
    <col min="1290" max="1290" width="9.5546875" style="10" customWidth="1"/>
    <col min="1291" max="1291" width="10.44140625" style="10" customWidth="1"/>
    <col min="1292" max="1536" width="8.88671875" style="10"/>
    <col min="1537" max="1537" width="6.88671875" style="10" customWidth="1"/>
    <col min="1538" max="1538" width="43.5546875" style="10" customWidth="1"/>
    <col min="1539" max="1539" width="7.6640625" style="10" customWidth="1"/>
    <col min="1540" max="1545" width="12" style="10" customWidth="1"/>
    <col min="1546" max="1546" width="9.5546875" style="10" customWidth="1"/>
    <col min="1547" max="1547" width="10.44140625" style="10" customWidth="1"/>
    <col min="1548" max="1792" width="8.88671875" style="10"/>
    <col min="1793" max="1793" width="6.88671875" style="10" customWidth="1"/>
    <col min="1794" max="1794" width="43.5546875" style="10" customWidth="1"/>
    <col min="1795" max="1795" width="7.6640625" style="10" customWidth="1"/>
    <col min="1796" max="1801" width="12" style="10" customWidth="1"/>
    <col min="1802" max="1802" width="9.5546875" style="10" customWidth="1"/>
    <col min="1803" max="1803" width="10.44140625" style="10" customWidth="1"/>
    <col min="1804" max="2048" width="8.88671875" style="10"/>
    <col min="2049" max="2049" width="6.88671875" style="10" customWidth="1"/>
    <col min="2050" max="2050" width="43.5546875" style="10" customWidth="1"/>
    <col min="2051" max="2051" width="7.6640625" style="10" customWidth="1"/>
    <col min="2052" max="2057" width="12" style="10" customWidth="1"/>
    <col min="2058" max="2058" width="9.5546875" style="10" customWidth="1"/>
    <col min="2059" max="2059" width="10.44140625" style="10" customWidth="1"/>
    <col min="2060" max="2304" width="8.88671875" style="10"/>
    <col min="2305" max="2305" width="6.88671875" style="10" customWidth="1"/>
    <col min="2306" max="2306" width="43.5546875" style="10" customWidth="1"/>
    <col min="2307" max="2307" width="7.6640625" style="10" customWidth="1"/>
    <col min="2308" max="2313" width="12" style="10" customWidth="1"/>
    <col min="2314" max="2314" width="9.5546875" style="10" customWidth="1"/>
    <col min="2315" max="2315" width="10.44140625" style="10" customWidth="1"/>
    <col min="2316" max="2560" width="8.88671875" style="10"/>
    <col min="2561" max="2561" width="6.88671875" style="10" customWidth="1"/>
    <col min="2562" max="2562" width="43.5546875" style="10" customWidth="1"/>
    <col min="2563" max="2563" width="7.6640625" style="10" customWidth="1"/>
    <col min="2564" max="2569" width="12" style="10" customWidth="1"/>
    <col min="2570" max="2570" width="9.5546875" style="10" customWidth="1"/>
    <col min="2571" max="2571" width="10.44140625" style="10" customWidth="1"/>
    <col min="2572" max="2816" width="8.88671875" style="10"/>
    <col min="2817" max="2817" width="6.88671875" style="10" customWidth="1"/>
    <col min="2818" max="2818" width="43.5546875" style="10" customWidth="1"/>
    <col min="2819" max="2819" width="7.6640625" style="10" customWidth="1"/>
    <col min="2820" max="2825" width="12" style="10" customWidth="1"/>
    <col min="2826" max="2826" width="9.5546875" style="10" customWidth="1"/>
    <col min="2827" max="2827" width="10.44140625" style="10" customWidth="1"/>
    <col min="2828" max="3072" width="8.88671875" style="10"/>
    <col min="3073" max="3073" width="6.88671875" style="10" customWidth="1"/>
    <col min="3074" max="3074" width="43.5546875" style="10" customWidth="1"/>
    <col min="3075" max="3075" width="7.6640625" style="10" customWidth="1"/>
    <col min="3076" max="3081" width="12" style="10" customWidth="1"/>
    <col min="3082" max="3082" width="9.5546875" style="10" customWidth="1"/>
    <col min="3083" max="3083" width="10.44140625" style="10" customWidth="1"/>
    <col min="3084" max="3328" width="8.88671875" style="10"/>
    <col min="3329" max="3329" width="6.88671875" style="10" customWidth="1"/>
    <col min="3330" max="3330" width="43.5546875" style="10" customWidth="1"/>
    <col min="3331" max="3331" width="7.6640625" style="10" customWidth="1"/>
    <col min="3332" max="3337" width="12" style="10" customWidth="1"/>
    <col min="3338" max="3338" width="9.5546875" style="10" customWidth="1"/>
    <col min="3339" max="3339" width="10.44140625" style="10" customWidth="1"/>
    <col min="3340" max="3584" width="8.88671875" style="10"/>
    <col min="3585" max="3585" width="6.88671875" style="10" customWidth="1"/>
    <col min="3586" max="3586" width="43.5546875" style="10" customWidth="1"/>
    <col min="3587" max="3587" width="7.6640625" style="10" customWidth="1"/>
    <col min="3588" max="3593" width="12" style="10" customWidth="1"/>
    <col min="3594" max="3594" width="9.5546875" style="10" customWidth="1"/>
    <col min="3595" max="3595" width="10.44140625" style="10" customWidth="1"/>
    <col min="3596" max="3840" width="8.88671875" style="10"/>
    <col min="3841" max="3841" width="6.88671875" style="10" customWidth="1"/>
    <col min="3842" max="3842" width="43.5546875" style="10" customWidth="1"/>
    <col min="3843" max="3843" width="7.6640625" style="10" customWidth="1"/>
    <col min="3844" max="3849" width="12" style="10" customWidth="1"/>
    <col min="3850" max="3850" width="9.5546875" style="10" customWidth="1"/>
    <col min="3851" max="3851" width="10.44140625" style="10" customWidth="1"/>
    <col min="3852" max="4096" width="8.88671875" style="10"/>
    <col min="4097" max="4097" width="6.88671875" style="10" customWidth="1"/>
    <col min="4098" max="4098" width="43.5546875" style="10" customWidth="1"/>
    <col min="4099" max="4099" width="7.6640625" style="10" customWidth="1"/>
    <col min="4100" max="4105" width="12" style="10" customWidth="1"/>
    <col min="4106" max="4106" width="9.5546875" style="10" customWidth="1"/>
    <col min="4107" max="4107" width="10.44140625" style="10" customWidth="1"/>
    <col min="4108" max="4352" width="8.88671875" style="10"/>
    <col min="4353" max="4353" width="6.88671875" style="10" customWidth="1"/>
    <col min="4354" max="4354" width="43.5546875" style="10" customWidth="1"/>
    <col min="4355" max="4355" width="7.6640625" style="10" customWidth="1"/>
    <col min="4356" max="4361" width="12" style="10" customWidth="1"/>
    <col min="4362" max="4362" width="9.5546875" style="10" customWidth="1"/>
    <col min="4363" max="4363" width="10.44140625" style="10" customWidth="1"/>
    <col min="4364" max="4608" width="8.88671875" style="10"/>
    <col min="4609" max="4609" width="6.88671875" style="10" customWidth="1"/>
    <col min="4610" max="4610" width="43.5546875" style="10" customWidth="1"/>
    <col min="4611" max="4611" width="7.6640625" style="10" customWidth="1"/>
    <col min="4612" max="4617" width="12" style="10" customWidth="1"/>
    <col min="4618" max="4618" width="9.5546875" style="10" customWidth="1"/>
    <col min="4619" max="4619" width="10.44140625" style="10" customWidth="1"/>
    <col min="4620" max="4864" width="8.88671875" style="10"/>
    <col min="4865" max="4865" width="6.88671875" style="10" customWidth="1"/>
    <col min="4866" max="4866" width="43.5546875" style="10" customWidth="1"/>
    <col min="4867" max="4867" width="7.6640625" style="10" customWidth="1"/>
    <col min="4868" max="4873" width="12" style="10" customWidth="1"/>
    <col min="4874" max="4874" width="9.5546875" style="10" customWidth="1"/>
    <col min="4875" max="4875" width="10.44140625" style="10" customWidth="1"/>
    <col min="4876" max="5120" width="8.88671875" style="10"/>
    <col min="5121" max="5121" width="6.88671875" style="10" customWidth="1"/>
    <col min="5122" max="5122" width="43.5546875" style="10" customWidth="1"/>
    <col min="5123" max="5123" width="7.6640625" style="10" customWidth="1"/>
    <col min="5124" max="5129" width="12" style="10" customWidth="1"/>
    <col min="5130" max="5130" width="9.5546875" style="10" customWidth="1"/>
    <col min="5131" max="5131" width="10.44140625" style="10" customWidth="1"/>
    <col min="5132" max="5376" width="8.88671875" style="10"/>
    <col min="5377" max="5377" width="6.88671875" style="10" customWidth="1"/>
    <col min="5378" max="5378" width="43.5546875" style="10" customWidth="1"/>
    <col min="5379" max="5379" width="7.6640625" style="10" customWidth="1"/>
    <col min="5380" max="5385" width="12" style="10" customWidth="1"/>
    <col min="5386" max="5386" width="9.5546875" style="10" customWidth="1"/>
    <col min="5387" max="5387" width="10.44140625" style="10" customWidth="1"/>
    <col min="5388" max="5632" width="8.88671875" style="10"/>
    <col min="5633" max="5633" width="6.88671875" style="10" customWidth="1"/>
    <col min="5634" max="5634" width="43.5546875" style="10" customWidth="1"/>
    <col min="5635" max="5635" width="7.6640625" style="10" customWidth="1"/>
    <col min="5636" max="5641" width="12" style="10" customWidth="1"/>
    <col min="5642" max="5642" width="9.5546875" style="10" customWidth="1"/>
    <col min="5643" max="5643" width="10.44140625" style="10" customWidth="1"/>
    <col min="5644" max="5888" width="8.88671875" style="10"/>
    <col min="5889" max="5889" width="6.88671875" style="10" customWidth="1"/>
    <col min="5890" max="5890" width="43.5546875" style="10" customWidth="1"/>
    <col min="5891" max="5891" width="7.6640625" style="10" customWidth="1"/>
    <col min="5892" max="5897" width="12" style="10" customWidth="1"/>
    <col min="5898" max="5898" width="9.5546875" style="10" customWidth="1"/>
    <col min="5899" max="5899" width="10.44140625" style="10" customWidth="1"/>
    <col min="5900" max="6144" width="8.88671875" style="10"/>
    <col min="6145" max="6145" width="6.88671875" style="10" customWidth="1"/>
    <col min="6146" max="6146" width="43.5546875" style="10" customWidth="1"/>
    <col min="6147" max="6147" width="7.6640625" style="10" customWidth="1"/>
    <col min="6148" max="6153" width="12" style="10" customWidth="1"/>
    <col min="6154" max="6154" width="9.5546875" style="10" customWidth="1"/>
    <col min="6155" max="6155" width="10.44140625" style="10" customWidth="1"/>
    <col min="6156" max="6400" width="8.88671875" style="10"/>
    <col min="6401" max="6401" width="6.88671875" style="10" customWidth="1"/>
    <col min="6402" max="6402" width="43.5546875" style="10" customWidth="1"/>
    <col min="6403" max="6403" width="7.6640625" style="10" customWidth="1"/>
    <col min="6404" max="6409" width="12" style="10" customWidth="1"/>
    <col min="6410" max="6410" width="9.5546875" style="10" customWidth="1"/>
    <col min="6411" max="6411" width="10.44140625" style="10" customWidth="1"/>
    <col min="6412" max="6656" width="8.88671875" style="10"/>
    <col min="6657" max="6657" width="6.88671875" style="10" customWidth="1"/>
    <col min="6658" max="6658" width="43.5546875" style="10" customWidth="1"/>
    <col min="6659" max="6659" width="7.6640625" style="10" customWidth="1"/>
    <col min="6660" max="6665" width="12" style="10" customWidth="1"/>
    <col min="6666" max="6666" width="9.5546875" style="10" customWidth="1"/>
    <col min="6667" max="6667" width="10.44140625" style="10" customWidth="1"/>
    <col min="6668" max="6912" width="8.88671875" style="10"/>
    <col min="6913" max="6913" width="6.88671875" style="10" customWidth="1"/>
    <col min="6914" max="6914" width="43.5546875" style="10" customWidth="1"/>
    <col min="6915" max="6915" width="7.6640625" style="10" customWidth="1"/>
    <col min="6916" max="6921" width="12" style="10" customWidth="1"/>
    <col min="6922" max="6922" width="9.5546875" style="10" customWidth="1"/>
    <col min="6923" max="6923" width="10.44140625" style="10" customWidth="1"/>
    <col min="6924" max="7168" width="8.88671875" style="10"/>
    <col min="7169" max="7169" width="6.88671875" style="10" customWidth="1"/>
    <col min="7170" max="7170" width="43.5546875" style="10" customWidth="1"/>
    <col min="7171" max="7171" width="7.6640625" style="10" customWidth="1"/>
    <col min="7172" max="7177" width="12" style="10" customWidth="1"/>
    <col min="7178" max="7178" width="9.5546875" style="10" customWidth="1"/>
    <col min="7179" max="7179" width="10.44140625" style="10" customWidth="1"/>
    <col min="7180" max="7424" width="8.88671875" style="10"/>
    <col min="7425" max="7425" width="6.88671875" style="10" customWidth="1"/>
    <col min="7426" max="7426" width="43.5546875" style="10" customWidth="1"/>
    <col min="7427" max="7427" width="7.6640625" style="10" customWidth="1"/>
    <col min="7428" max="7433" width="12" style="10" customWidth="1"/>
    <col min="7434" max="7434" width="9.5546875" style="10" customWidth="1"/>
    <col min="7435" max="7435" width="10.44140625" style="10" customWidth="1"/>
    <col min="7436" max="7680" width="8.88671875" style="10"/>
    <col min="7681" max="7681" width="6.88671875" style="10" customWidth="1"/>
    <col min="7682" max="7682" width="43.5546875" style="10" customWidth="1"/>
    <col min="7683" max="7683" width="7.6640625" style="10" customWidth="1"/>
    <col min="7684" max="7689" width="12" style="10" customWidth="1"/>
    <col min="7690" max="7690" width="9.5546875" style="10" customWidth="1"/>
    <col min="7691" max="7691" width="10.44140625" style="10" customWidth="1"/>
    <col min="7692" max="7936" width="8.88671875" style="10"/>
    <col min="7937" max="7937" width="6.88671875" style="10" customWidth="1"/>
    <col min="7938" max="7938" width="43.5546875" style="10" customWidth="1"/>
    <col min="7939" max="7939" width="7.6640625" style="10" customWidth="1"/>
    <col min="7940" max="7945" width="12" style="10" customWidth="1"/>
    <col min="7946" max="7946" width="9.5546875" style="10" customWidth="1"/>
    <col min="7947" max="7947" width="10.44140625" style="10" customWidth="1"/>
    <col min="7948" max="8192" width="8.88671875" style="10"/>
    <col min="8193" max="8193" width="6.88671875" style="10" customWidth="1"/>
    <col min="8194" max="8194" width="43.5546875" style="10" customWidth="1"/>
    <col min="8195" max="8195" width="7.6640625" style="10" customWidth="1"/>
    <col min="8196" max="8201" width="12" style="10" customWidth="1"/>
    <col min="8202" max="8202" width="9.5546875" style="10" customWidth="1"/>
    <col min="8203" max="8203" width="10.44140625" style="10" customWidth="1"/>
    <col min="8204" max="8448" width="8.88671875" style="10"/>
    <col min="8449" max="8449" width="6.88671875" style="10" customWidth="1"/>
    <col min="8450" max="8450" width="43.5546875" style="10" customWidth="1"/>
    <col min="8451" max="8451" width="7.6640625" style="10" customWidth="1"/>
    <col min="8452" max="8457" width="12" style="10" customWidth="1"/>
    <col min="8458" max="8458" width="9.5546875" style="10" customWidth="1"/>
    <col min="8459" max="8459" width="10.44140625" style="10" customWidth="1"/>
    <col min="8460" max="8704" width="8.88671875" style="10"/>
    <col min="8705" max="8705" width="6.88671875" style="10" customWidth="1"/>
    <col min="8706" max="8706" width="43.5546875" style="10" customWidth="1"/>
    <col min="8707" max="8707" width="7.6640625" style="10" customWidth="1"/>
    <col min="8708" max="8713" width="12" style="10" customWidth="1"/>
    <col min="8714" max="8714" width="9.5546875" style="10" customWidth="1"/>
    <col min="8715" max="8715" width="10.44140625" style="10" customWidth="1"/>
    <col min="8716" max="8960" width="8.88671875" style="10"/>
    <col min="8961" max="8961" width="6.88671875" style="10" customWidth="1"/>
    <col min="8962" max="8962" width="43.5546875" style="10" customWidth="1"/>
    <col min="8963" max="8963" width="7.6640625" style="10" customWidth="1"/>
    <col min="8964" max="8969" width="12" style="10" customWidth="1"/>
    <col min="8970" max="8970" width="9.5546875" style="10" customWidth="1"/>
    <col min="8971" max="8971" width="10.44140625" style="10" customWidth="1"/>
    <col min="8972" max="9216" width="8.88671875" style="10"/>
    <col min="9217" max="9217" width="6.88671875" style="10" customWidth="1"/>
    <col min="9218" max="9218" width="43.5546875" style="10" customWidth="1"/>
    <col min="9219" max="9219" width="7.6640625" style="10" customWidth="1"/>
    <col min="9220" max="9225" width="12" style="10" customWidth="1"/>
    <col min="9226" max="9226" width="9.5546875" style="10" customWidth="1"/>
    <col min="9227" max="9227" width="10.44140625" style="10" customWidth="1"/>
    <col min="9228" max="9472" width="8.88671875" style="10"/>
    <col min="9473" max="9473" width="6.88671875" style="10" customWidth="1"/>
    <col min="9474" max="9474" width="43.5546875" style="10" customWidth="1"/>
    <col min="9475" max="9475" width="7.6640625" style="10" customWidth="1"/>
    <col min="9476" max="9481" width="12" style="10" customWidth="1"/>
    <col min="9482" max="9482" width="9.5546875" style="10" customWidth="1"/>
    <col min="9483" max="9483" width="10.44140625" style="10" customWidth="1"/>
    <col min="9484" max="9728" width="8.88671875" style="10"/>
    <col min="9729" max="9729" width="6.88671875" style="10" customWidth="1"/>
    <col min="9730" max="9730" width="43.5546875" style="10" customWidth="1"/>
    <col min="9731" max="9731" width="7.6640625" style="10" customWidth="1"/>
    <col min="9732" max="9737" width="12" style="10" customWidth="1"/>
    <col min="9738" max="9738" width="9.5546875" style="10" customWidth="1"/>
    <col min="9739" max="9739" width="10.44140625" style="10" customWidth="1"/>
    <col min="9740" max="9984" width="8.88671875" style="10"/>
    <col min="9985" max="9985" width="6.88671875" style="10" customWidth="1"/>
    <col min="9986" max="9986" width="43.5546875" style="10" customWidth="1"/>
    <col min="9987" max="9987" width="7.6640625" style="10" customWidth="1"/>
    <col min="9988" max="9993" width="12" style="10" customWidth="1"/>
    <col min="9994" max="9994" width="9.5546875" style="10" customWidth="1"/>
    <col min="9995" max="9995" width="10.44140625" style="10" customWidth="1"/>
    <col min="9996" max="10240" width="8.88671875" style="10"/>
    <col min="10241" max="10241" width="6.88671875" style="10" customWidth="1"/>
    <col min="10242" max="10242" width="43.5546875" style="10" customWidth="1"/>
    <col min="10243" max="10243" width="7.6640625" style="10" customWidth="1"/>
    <col min="10244" max="10249" width="12" style="10" customWidth="1"/>
    <col min="10250" max="10250" width="9.5546875" style="10" customWidth="1"/>
    <col min="10251" max="10251" width="10.44140625" style="10" customWidth="1"/>
    <col min="10252" max="10496" width="8.88671875" style="10"/>
    <col min="10497" max="10497" width="6.88671875" style="10" customWidth="1"/>
    <col min="10498" max="10498" width="43.5546875" style="10" customWidth="1"/>
    <col min="10499" max="10499" width="7.6640625" style="10" customWidth="1"/>
    <col min="10500" max="10505" width="12" style="10" customWidth="1"/>
    <col min="10506" max="10506" width="9.5546875" style="10" customWidth="1"/>
    <col min="10507" max="10507" width="10.44140625" style="10" customWidth="1"/>
    <col min="10508" max="10752" width="8.88671875" style="10"/>
    <col min="10753" max="10753" width="6.88671875" style="10" customWidth="1"/>
    <col min="10754" max="10754" width="43.5546875" style="10" customWidth="1"/>
    <col min="10755" max="10755" width="7.6640625" style="10" customWidth="1"/>
    <col min="10756" max="10761" width="12" style="10" customWidth="1"/>
    <col min="10762" max="10762" width="9.5546875" style="10" customWidth="1"/>
    <col min="10763" max="10763" width="10.44140625" style="10" customWidth="1"/>
    <col min="10764" max="11008" width="8.88671875" style="10"/>
    <col min="11009" max="11009" width="6.88671875" style="10" customWidth="1"/>
    <col min="11010" max="11010" width="43.5546875" style="10" customWidth="1"/>
    <col min="11011" max="11011" width="7.6640625" style="10" customWidth="1"/>
    <col min="11012" max="11017" width="12" style="10" customWidth="1"/>
    <col min="11018" max="11018" width="9.5546875" style="10" customWidth="1"/>
    <col min="11019" max="11019" width="10.44140625" style="10" customWidth="1"/>
    <col min="11020" max="11264" width="8.88671875" style="10"/>
    <col min="11265" max="11265" width="6.88671875" style="10" customWidth="1"/>
    <col min="11266" max="11266" width="43.5546875" style="10" customWidth="1"/>
    <col min="11267" max="11267" width="7.6640625" style="10" customWidth="1"/>
    <col min="11268" max="11273" width="12" style="10" customWidth="1"/>
    <col min="11274" max="11274" width="9.5546875" style="10" customWidth="1"/>
    <col min="11275" max="11275" width="10.44140625" style="10" customWidth="1"/>
    <col min="11276" max="11520" width="8.88671875" style="10"/>
    <col min="11521" max="11521" width="6.88671875" style="10" customWidth="1"/>
    <col min="11522" max="11522" width="43.5546875" style="10" customWidth="1"/>
    <col min="11523" max="11523" width="7.6640625" style="10" customWidth="1"/>
    <col min="11524" max="11529" width="12" style="10" customWidth="1"/>
    <col min="11530" max="11530" width="9.5546875" style="10" customWidth="1"/>
    <col min="11531" max="11531" width="10.44140625" style="10" customWidth="1"/>
    <col min="11532" max="11776" width="8.88671875" style="10"/>
    <col min="11777" max="11777" width="6.88671875" style="10" customWidth="1"/>
    <col min="11778" max="11778" width="43.5546875" style="10" customWidth="1"/>
    <col min="11779" max="11779" width="7.6640625" style="10" customWidth="1"/>
    <col min="11780" max="11785" width="12" style="10" customWidth="1"/>
    <col min="11786" max="11786" width="9.5546875" style="10" customWidth="1"/>
    <col min="11787" max="11787" width="10.44140625" style="10" customWidth="1"/>
    <col min="11788" max="12032" width="8.88671875" style="10"/>
    <col min="12033" max="12033" width="6.88671875" style="10" customWidth="1"/>
    <col min="12034" max="12034" width="43.5546875" style="10" customWidth="1"/>
    <col min="12035" max="12035" width="7.6640625" style="10" customWidth="1"/>
    <col min="12036" max="12041" width="12" style="10" customWidth="1"/>
    <col min="12042" max="12042" width="9.5546875" style="10" customWidth="1"/>
    <col min="12043" max="12043" width="10.44140625" style="10" customWidth="1"/>
    <col min="12044" max="12288" width="8.88671875" style="10"/>
    <col min="12289" max="12289" width="6.88671875" style="10" customWidth="1"/>
    <col min="12290" max="12290" width="43.5546875" style="10" customWidth="1"/>
    <col min="12291" max="12291" width="7.6640625" style="10" customWidth="1"/>
    <col min="12292" max="12297" width="12" style="10" customWidth="1"/>
    <col min="12298" max="12298" width="9.5546875" style="10" customWidth="1"/>
    <col min="12299" max="12299" width="10.44140625" style="10" customWidth="1"/>
    <col min="12300" max="12544" width="8.88671875" style="10"/>
    <col min="12545" max="12545" width="6.88671875" style="10" customWidth="1"/>
    <col min="12546" max="12546" width="43.5546875" style="10" customWidth="1"/>
    <col min="12547" max="12547" width="7.6640625" style="10" customWidth="1"/>
    <col min="12548" max="12553" width="12" style="10" customWidth="1"/>
    <col min="12554" max="12554" width="9.5546875" style="10" customWidth="1"/>
    <col min="12555" max="12555" width="10.44140625" style="10" customWidth="1"/>
    <col min="12556" max="12800" width="8.88671875" style="10"/>
    <col min="12801" max="12801" width="6.88671875" style="10" customWidth="1"/>
    <col min="12802" max="12802" width="43.5546875" style="10" customWidth="1"/>
    <col min="12803" max="12803" width="7.6640625" style="10" customWidth="1"/>
    <col min="12804" max="12809" width="12" style="10" customWidth="1"/>
    <col min="12810" max="12810" width="9.5546875" style="10" customWidth="1"/>
    <col min="12811" max="12811" width="10.44140625" style="10" customWidth="1"/>
    <col min="12812" max="13056" width="8.88671875" style="10"/>
    <col min="13057" max="13057" width="6.88671875" style="10" customWidth="1"/>
    <col min="13058" max="13058" width="43.5546875" style="10" customWidth="1"/>
    <col min="13059" max="13059" width="7.6640625" style="10" customWidth="1"/>
    <col min="13060" max="13065" width="12" style="10" customWidth="1"/>
    <col min="13066" max="13066" width="9.5546875" style="10" customWidth="1"/>
    <col min="13067" max="13067" width="10.44140625" style="10" customWidth="1"/>
    <col min="13068" max="13312" width="8.88671875" style="10"/>
    <col min="13313" max="13313" width="6.88671875" style="10" customWidth="1"/>
    <col min="13314" max="13314" width="43.5546875" style="10" customWidth="1"/>
    <col min="13315" max="13315" width="7.6640625" style="10" customWidth="1"/>
    <col min="13316" max="13321" width="12" style="10" customWidth="1"/>
    <col min="13322" max="13322" width="9.5546875" style="10" customWidth="1"/>
    <col min="13323" max="13323" width="10.44140625" style="10" customWidth="1"/>
    <col min="13324" max="13568" width="8.88671875" style="10"/>
    <col min="13569" max="13569" width="6.88671875" style="10" customWidth="1"/>
    <col min="13570" max="13570" width="43.5546875" style="10" customWidth="1"/>
    <col min="13571" max="13571" width="7.6640625" style="10" customWidth="1"/>
    <col min="13572" max="13577" width="12" style="10" customWidth="1"/>
    <col min="13578" max="13578" width="9.5546875" style="10" customWidth="1"/>
    <col min="13579" max="13579" width="10.44140625" style="10" customWidth="1"/>
    <col min="13580" max="13824" width="8.88671875" style="10"/>
    <col min="13825" max="13825" width="6.88671875" style="10" customWidth="1"/>
    <col min="13826" max="13826" width="43.5546875" style="10" customWidth="1"/>
    <col min="13827" max="13827" width="7.6640625" style="10" customWidth="1"/>
    <col min="13828" max="13833" width="12" style="10" customWidth="1"/>
    <col min="13834" max="13834" width="9.5546875" style="10" customWidth="1"/>
    <col min="13835" max="13835" width="10.44140625" style="10" customWidth="1"/>
    <col min="13836" max="14080" width="8.88671875" style="10"/>
    <col min="14081" max="14081" width="6.88671875" style="10" customWidth="1"/>
    <col min="14082" max="14082" width="43.5546875" style="10" customWidth="1"/>
    <col min="14083" max="14083" width="7.6640625" style="10" customWidth="1"/>
    <col min="14084" max="14089" width="12" style="10" customWidth="1"/>
    <col min="14090" max="14090" width="9.5546875" style="10" customWidth="1"/>
    <col min="14091" max="14091" width="10.44140625" style="10" customWidth="1"/>
    <col min="14092" max="14336" width="8.88671875" style="10"/>
    <col min="14337" max="14337" width="6.88671875" style="10" customWidth="1"/>
    <col min="14338" max="14338" width="43.5546875" style="10" customWidth="1"/>
    <col min="14339" max="14339" width="7.6640625" style="10" customWidth="1"/>
    <col min="14340" max="14345" width="12" style="10" customWidth="1"/>
    <col min="14346" max="14346" width="9.5546875" style="10" customWidth="1"/>
    <col min="14347" max="14347" width="10.44140625" style="10" customWidth="1"/>
    <col min="14348" max="14592" width="8.88671875" style="10"/>
    <col min="14593" max="14593" width="6.88671875" style="10" customWidth="1"/>
    <col min="14594" max="14594" width="43.5546875" style="10" customWidth="1"/>
    <col min="14595" max="14595" width="7.6640625" style="10" customWidth="1"/>
    <col min="14596" max="14601" width="12" style="10" customWidth="1"/>
    <col min="14602" max="14602" width="9.5546875" style="10" customWidth="1"/>
    <col min="14603" max="14603" width="10.44140625" style="10" customWidth="1"/>
    <col min="14604" max="14848" width="8.88671875" style="10"/>
    <col min="14849" max="14849" width="6.88671875" style="10" customWidth="1"/>
    <col min="14850" max="14850" width="43.5546875" style="10" customWidth="1"/>
    <col min="14851" max="14851" width="7.6640625" style="10" customWidth="1"/>
    <col min="14852" max="14857" width="12" style="10" customWidth="1"/>
    <col min="14858" max="14858" width="9.5546875" style="10" customWidth="1"/>
    <col min="14859" max="14859" width="10.44140625" style="10" customWidth="1"/>
    <col min="14860" max="15104" width="8.88671875" style="10"/>
    <col min="15105" max="15105" width="6.88671875" style="10" customWidth="1"/>
    <col min="15106" max="15106" width="43.5546875" style="10" customWidth="1"/>
    <col min="15107" max="15107" width="7.6640625" style="10" customWidth="1"/>
    <col min="15108" max="15113" width="12" style="10" customWidth="1"/>
    <col min="15114" max="15114" width="9.5546875" style="10" customWidth="1"/>
    <col min="15115" max="15115" width="10.44140625" style="10" customWidth="1"/>
    <col min="15116" max="15360" width="8.88671875" style="10"/>
    <col min="15361" max="15361" width="6.88671875" style="10" customWidth="1"/>
    <col min="15362" max="15362" width="43.5546875" style="10" customWidth="1"/>
    <col min="15363" max="15363" width="7.6640625" style="10" customWidth="1"/>
    <col min="15364" max="15369" width="12" style="10" customWidth="1"/>
    <col min="15370" max="15370" width="9.5546875" style="10" customWidth="1"/>
    <col min="15371" max="15371" width="10.44140625" style="10" customWidth="1"/>
    <col min="15372" max="15616" width="8.88671875" style="10"/>
    <col min="15617" max="15617" width="6.88671875" style="10" customWidth="1"/>
    <col min="15618" max="15618" width="43.5546875" style="10" customWidth="1"/>
    <col min="15619" max="15619" width="7.6640625" style="10" customWidth="1"/>
    <col min="15620" max="15625" width="12" style="10" customWidth="1"/>
    <col min="15626" max="15626" width="9.5546875" style="10" customWidth="1"/>
    <col min="15627" max="15627" width="10.44140625" style="10" customWidth="1"/>
    <col min="15628" max="15872" width="8.88671875" style="10"/>
    <col min="15873" max="15873" width="6.88671875" style="10" customWidth="1"/>
    <col min="15874" max="15874" width="43.5546875" style="10" customWidth="1"/>
    <col min="15875" max="15875" width="7.6640625" style="10" customWidth="1"/>
    <col min="15876" max="15881" width="12" style="10" customWidth="1"/>
    <col min="15882" max="15882" width="9.5546875" style="10" customWidth="1"/>
    <col min="15883" max="15883" width="10.44140625" style="10" customWidth="1"/>
    <col min="15884" max="16128" width="8.88671875" style="10"/>
    <col min="16129" max="16129" width="6.88671875" style="10" customWidth="1"/>
    <col min="16130" max="16130" width="43.5546875" style="10" customWidth="1"/>
    <col min="16131" max="16131" width="7.6640625" style="10" customWidth="1"/>
    <col min="16132" max="16137" width="12" style="10" customWidth="1"/>
    <col min="16138" max="16138" width="9.5546875" style="10" customWidth="1"/>
    <col min="16139" max="16139" width="10.44140625" style="10" customWidth="1"/>
    <col min="16140" max="16384" width="8.88671875" style="10"/>
  </cols>
  <sheetData>
    <row r="1" spans="1:11" x14ac:dyDescent="0.25">
      <c r="A1" s="6" t="s">
        <v>122</v>
      </c>
      <c r="B1" s="7"/>
      <c r="C1" s="7"/>
      <c r="D1" s="7"/>
      <c r="E1" s="8"/>
      <c r="F1" s="8"/>
      <c r="G1" s="8"/>
      <c r="H1" s="7" t="s">
        <v>123</v>
      </c>
    </row>
    <row r="2" spans="1:11" ht="13.8" x14ac:dyDescent="0.25">
      <c r="A2" s="11" t="s">
        <v>124</v>
      </c>
      <c r="B2" s="12" t="s">
        <v>125</v>
      </c>
      <c r="C2" s="12"/>
      <c r="D2" s="13"/>
      <c r="E2" s="14"/>
      <c r="F2" s="14"/>
      <c r="G2" s="14"/>
      <c r="H2" s="13" t="s">
        <v>126</v>
      </c>
    </row>
    <row r="3" spans="1:11" ht="15.6" x14ac:dyDescent="0.25">
      <c r="A3" s="11"/>
      <c r="B3" s="15" t="s">
        <v>294</v>
      </c>
      <c r="C3" s="15"/>
      <c r="D3" s="7"/>
      <c r="E3" s="14"/>
      <c r="F3" s="14"/>
      <c r="G3" s="14"/>
    </row>
    <row r="4" spans="1:11" x14ac:dyDescent="0.25">
      <c r="A4" s="7" t="s">
        <v>127</v>
      </c>
      <c r="B4" s="7"/>
      <c r="C4" s="16">
        <f>'Rekapitulace 1'!B2</f>
        <v>0</v>
      </c>
      <c r="D4" s="7"/>
      <c r="E4" s="14"/>
      <c r="F4" s="14"/>
      <c r="G4" s="14"/>
    </row>
    <row r="5" spans="1:11" x14ac:dyDescent="0.25">
      <c r="A5" s="17" t="s">
        <v>128</v>
      </c>
      <c r="B5" s="17"/>
      <c r="C5" s="18" t="s">
        <v>129</v>
      </c>
      <c r="D5" s="19"/>
      <c r="E5" s="14"/>
      <c r="F5" s="14"/>
      <c r="G5" s="14"/>
    </row>
    <row r="6" spans="1:11" x14ac:dyDescent="0.25">
      <c r="A6" s="17" t="s">
        <v>130</v>
      </c>
      <c r="B6" s="17"/>
      <c r="C6" s="16">
        <f>'Rekapitulace 1'!B6</f>
        <v>0</v>
      </c>
      <c r="D6" s="19"/>
      <c r="E6" s="14"/>
      <c r="F6" s="14"/>
      <c r="G6" s="14"/>
    </row>
    <row r="7" spans="1:11" x14ac:dyDescent="0.25">
      <c r="A7" s="446" t="s">
        <v>131</v>
      </c>
      <c r="B7" s="446"/>
      <c r="C7" s="16"/>
      <c r="D7" s="19"/>
      <c r="E7" s="14"/>
      <c r="F7" s="14"/>
      <c r="G7" s="14"/>
    </row>
    <row r="8" spans="1:11" ht="14.4" thickBot="1" x14ac:dyDescent="0.3">
      <c r="A8" s="20"/>
      <c r="B8" s="14"/>
      <c r="C8" s="14"/>
      <c r="D8" s="14"/>
      <c r="E8" s="14"/>
      <c r="F8" s="14"/>
      <c r="G8" s="14"/>
      <c r="H8" s="14" t="s">
        <v>132</v>
      </c>
    </row>
    <row r="9" spans="1:11" ht="55.5" customHeight="1" thickBot="1" x14ac:dyDescent="0.3">
      <c r="A9" s="21" t="s">
        <v>133</v>
      </c>
      <c r="B9" s="22" t="s">
        <v>134</v>
      </c>
      <c r="C9" s="23" t="s">
        <v>135</v>
      </c>
      <c r="D9" s="24" t="s">
        <v>136</v>
      </c>
      <c r="E9" s="25" t="s">
        <v>137</v>
      </c>
      <c r="F9" s="24" t="s">
        <v>138</v>
      </c>
      <c r="G9" s="26" t="s">
        <v>139</v>
      </c>
      <c r="H9" s="24" t="s">
        <v>140</v>
      </c>
      <c r="I9" s="27"/>
      <c r="J9" s="27"/>
      <c r="K9" s="27"/>
    </row>
    <row r="10" spans="1:11" ht="12.75" customHeight="1" thickBot="1" x14ac:dyDescent="0.3">
      <c r="A10" s="28"/>
      <c r="B10" s="29"/>
      <c r="C10" s="30"/>
      <c r="D10" s="29">
        <v>1</v>
      </c>
      <c r="E10" s="31">
        <v>2</v>
      </c>
      <c r="F10" s="32">
        <v>3</v>
      </c>
      <c r="G10" s="33">
        <v>4</v>
      </c>
      <c r="H10" s="29">
        <v>5</v>
      </c>
      <c r="I10" s="34"/>
      <c r="J10" s="34"/>
      <c r="K10" s="34"/>
    </row>
    <row r="11" spans="1:11" ht="12.75" customHeight="1" x14ac:dyDescent="0.25">
      <c r="A11" s="35">
        <v>1</v>
      </c>
      <c r="B11" s="36" t="s">
        <v>141</v>
      </c>
      <c r="C11" s="37" t="s">
        <v>142</v>
      </c>
      <c r="D11" s="179"/>
      <c r="E11" s="180"/>
      <c r="F11" s="179"/>
      <c r="G11" s="181"/>
      <c r="H11" s="182">
        <f>D11+E11+F11+G11</f>
        <v>0</v>
      </c>
      <c r="I11" s="38"/>
      <c r="J11" s="38"/>
      <c r="K11" s="38"/>
    </row>
    <row r="12" spans="1:11" ht="12.75" customHeight="1" x14ac:dyDescent="0.25">
      <c r="A12" s="39">
        <v>2</v>
      </c>
      <c r="B12" s="36" t="s">
        <v>143</v>
      </c>
      <c r="C12" s="37" t="s">
        <v>144</v>
      </c>
      <c r="D12" s="183"/>
      <c r="E12" s="184"/>
      <c r="F12" s="183"/>
      <c r="G12" s="185"/>
      <c r="H12" s="186">
        <f>D12+E12+F12+G12</f>
        <v>0</v>
      </c>
      <c r="I12" s="38"/>
      <c r="J12" s="38"/>
      <c r="K12" s="38"/>
    </row>
    <row r="13" spans="1:11" ht="12.75" customHeight="1" x14ac:dyDescent="0.25">
      <c r="A13" s="39">
        <v>3</v>
      </c>
      <c r="B13" s="40" t="s">
        <v>145</v>
      </c>
      <c r="C13" s="37" t="s">
        <v>146</v>
      </c>
      <c r="D13" s="187"/>
      <c r="E13" s="188"/>
      <c r="F13" s="187"/>
      <c r="G13" s="189"/>
      <c r="H13" s="186">
        <f t="shared" ref="H13:H18" si="0">D13+E13+F13+G13</f>
        <v>0</v>
      </c>
      <c r="I13" s="41"/>
      <c r="J13" s="41"/>
      <c r="K13" s="41"/>
    </row>
    <row r="14" spans="1:11" ht="12.75" customHeight="1" x14ac:dyDescent="0.25">
      <c r="A14" s="39">
        <v>4</v>
      </c>
      <c r="B14" s="36" t="s">
        <v>147</v>
      </c>
      <c r="C14" s="37" t="s">
        <v>148</v>
      </c>
      <c r="D14" s="187"/>
      <c r="E14" s="188"/>
      <c r="F14" s="187"/>
      <c r="G14" s="189"/>
      <c r="H14" s="186">
        <f t="shared" si="0"/>
        <v>0</v>
      </c>
      <c r="I14" s="41"/>
      <c r="J14" s="41"/>
      <c r="K14" s="41"/>
    </row>
    <row r="15" spans="1:11" ht="12.75" customHeight="1" x14ac:dyDescent="0.25">
      <c r="A15" s="39">
        <v>5</v>
      </c>
      <c r="B15" s="42" t="s">
        <v>149</v>
      </c>
      <c r="C15" s="37" t="s">
        <v>150</v>
      </c>
      <c r="D15" s="187"/>
      <c r="E15" s="188"/>
      <c r="F15" s="187"/>
      <c r="G15" s="189"/>
      <c r="H15" s="186">
        <f t="shared" si="0"/>
        <v>0</v>
      </c>
      <c r="I15" s="41"/>
      <c r="J15" s="41"/>
      <c r="K15" s="41"/>
    </row>
    <row r="16" spans="1:11" ht="12.75" customHeight="1" x14ac:dyDescent="0.25">
      <c r="A16" s="39">
        <v>6</v>
      </c>
      <c r="B16" s="42" t="s">
        <v>151</v>
      </c>
      <c r="C16" s="37" t="s">
        <v>152</v>
      </c>
      <c r="D16" s="187"/>
      <c r="E16" s="188"/>
      <c r="F16" s="187"/>
      <c r="G16" s="189"/>
      <c r="H16" s="186">
        <f t="shared" si="0"/>
        <v>0</v>
      </c>
      <c r="I16" s="41"/>
      <c r="J16" s="41"/>
      <c r="K16" s="41"/>
    </row>
    <row r="17" spans="1:11" ht="12.75" customHeight="1" x14ac:dyDescent="0.25">
      <c r="A17" s="39">
        <v>7</v>
      </c>
      <c r="B17" s="36" t="s">
        <v>153</v>
      </c>
      <c r="C17" s="37" t="s">
        <v>154</v>
      </c>
      <c r="D17" s="187"/>
      <c r="E17" s="188"/>
      <c r="F17" s="187"/>
      <c r="G17" s="189"/>
      <c r="H17" s="186">
        <f t="shared" si="0"/>
        <v>0</v>
      </c>
      <c r="I17" s="41"/>
      <c r="J17" s="41"/>
      <c r="K17" s="41"/>
    </row>
    <row r="18" spans="1:11" ht="12.75" customHeight="1" x14ac:dyDescent="0.25">
      <c r="A18" s="39">
        <v>8</v>
      </c>
      <c r="B18" s="36" t="s">
        <v>155</v>
      </c>
      <c r="C18" s="37" t="s">
        <v>156</v>
      </c>
      <c r="D18" s="187"/>
      <c r="E18" s="188"/>
      <c r="F18" s="187"/>
      <c r="G18" s="189"/>
      <c r="H18" s="186">
        <f t="shared" si="0"/>
        <v>0</v>
      </c>
      <c r="I18" s="41"/>
      <c r="J18" s="41"/>
      <c r="K18" s="41"/>
    </row>
    <row r="19" spans="1:11" ht="12.75" customHeight="1" x14ac:dyDescent="0.25">
      <c r="A19" s="39">
        <v>9</v>
      </c>
      <c r="B19" s="36" t="s">
        <v>157</v>
      </c>
      <c r="C19" s="37" t="s">
        <v>158</v>
      </c>
      <c r="D19" s="190">
        <f>SUM(D20:D21)</f>
        <v>0</v>
      </c>
      <c r="E19" s="190">
        <f t="shared" ref="E19:G19" si="1">SUM(E20:E21)</f>
        <v>0</v>
      </c>
      <c r="F19" s="190">
        <f t="shared" si="1"/>
        <v>0</v>
      </c>
      <c r="G19" s="190">
        <f t="shared" si="1"/>
        <v>0</v>
      </c>
      <c r="H19" s="190">
        <f>H20+H21</f>
        <v>0</v>
      </c>
      <c r="I19" s="41"/>
      <c r="J19" s="41"/>
      <c r="K19" s="41"/>
    </row>
    <row r="20" spans="1:11" ht="12.75" customHeight="1" x14ac:dyDescent="0.25">
      <c r="A20" s="39">
        <v>10</v>
      </c>
      <c r="B20" s="36" t="s">
        <v>159</v>
      </c>
      <c r="C20" s="37"/>
      <c r="D20" s="187"/>
      <c r="E20" s="188"/>
      <c r="F20" s="187"/>
      <c r="G20" s="189"/>
      <c r="H20" s="186">
        <f t="shared" ref="H20:H29" si="2">D20+E20+F20+G20</f>
        <v>0</v>
      </c>
      <c r="I20" s="41"/>
      <c r="J20" s="41"/>
      <c r="K20" s="41"/>
    </row>
    <row r="21" spans="1:11" ht="12.75" customHeight="1" x14ac:dyDescent="0.25">
      <c r="A21" s="39">
        <v>11</v>
      </c>
      <c r="B21" s="36" t="s">
        <v>160</v>
      </c>
      <c r="C21" s="37"/>
      <c r="D21" s="187"/>
      <c r="E21" s="188"/>
      <c r="F21" s="187"/>
      <c r="G21" s="189"/>
      <c r="H21" s="186">
        <f t="shared" si="2"/>
        <v>0</v>
      </c>
      <c r="I21" s="41"/>
      <c r="J21" s="41"/>
      <c r="K21" s="41"/>
    </row>
    <row r="22" spans="1:11" ht="12.75" customHeight="1" x14ac:dyDescent="0.25">
      <c r="A22" s="39">
        <v>12</v>
      </c>
      <c r="B22" s="36" t="s">
        <v>161</v>
      </c>
      <c r="C22" s="37" t="s">
        <v>162</v>
      </c>
      <c r="D22" s="187"/>
      <c r="E22" s="188"/>
      <c r="F22" s="187"/>
      <c r="G22" s="189"/>
      <c r="H22" s="186">
        <f t="shared" si="2"/>
        <v>0</v>
      </c>
      <c r="I22" s="41"/>
      <c r="J22" s="41"/>
      <c r="K22" s="41"/>
    </row>
    <row r="23" spans="1:11" ht="12.75" customHeight="1" x14ac:dyDescent="0.25">
      <c r="A23" s="39">
        <v>14</v>
      </c>
      <c r="B23" s="36" t="s">
        <v>163</v>
      </c>
      <c r="C23" s="37" t="s">
        <v>164</v>
      </c>
      <c r="D23" s="187"/>
      <c r="E23" s="188"/>
      <c r="F23" s="187"/>
      <c r="G23" s="189"/>
      <c r="H23" s="186">
        <f t="shared" si="2"/>
        <v>0</v>
      </c>
      <c r="I23" s="41"/>
      <c r="J23" s="41"/>
      <c r="K23" s="41"/>
    </row>
    <row r="24" spans="1:11" ht="12.75" customHeight="1" x14ac:dyDescent="0.25">
      <c r="A24" s="39">
        <v>15</v>
      </c>
      <c r="B24" s="36" t="s">
        <v>165</v>
      </c>
      <c r="C24" s="37" t="s">
        <v>166</v>
      </c>
      <c r="D24" s="187"/>
      <c r="E24" s="188"/>
      <c r="F24" s="187"/>
      <c r="G24" s="189"/>
      <c r="H24" s="186">
        <f t="shared" si="2"/>
        <v>0</v>
      </c>
      <c r="I24" s="41"/>
      <c r="J24" s="41"/>
      <c r="K24" s="41"/>
    </row>
    <row r="25" spans="1:11" ht="12.75" customHeight="1" x14ac:dyDescent="0.25">
      <c r="A25" s="39">
        <v>16</v>
      </c>
      <c r="B25" s="36" t="s">
        <v>167</v>
      </c>
      <c r="C25" s="37" t="s">
        <v>168</v>
      </c>
      <c r="D25" s="187"/>
      <c r="E25" s="188"/>
      <c r="F25" s="187"/>
      <c r="G25" s="189"/>
      <c r="H25" s="186">
        <f t="shared" si="2"/>
        <v>0</v>
      </c>
      <c r="I25" s="41"/>
      <c r="J25" s="41"/>
      <c r="K25" s="41"/>
    </row>
    <row r="26" spans="1:11" ht="12.75" customHeight="1" x14ac:dyDescent="0.25">
      <c r="A26" s="39">
        <v>17</v>
      </c>
      <c r="B26" s="43" t="s">
        <v>169</v>
      </c>
      <c r="C26" s="37" t="s">
        <v>170</v>
      </c>
      <c r="D26" s="191"/>
      <c r="E26" s="192"/>
      <c r="F26" s="187"/>
      <c r="G26" s="189"/>
      <c r="H26" s="186">
        <f t="shared" si="2"/>
        <v>0</v>
      </c>
      <c r="I26" s="41"/>
      <c r="J26" s="41"/>
      <c r="K26" s="41"/>
    </row>
    <row r="27" spans="1:11" ht="12.75" customHeight="1" x14ac:dyDescent="0.25">
      <c r="A27" s="44">
        <v>18</v>
      </c>
      <c r="B27" s="43" t="s">
        <v>171</v>
      </c>
      <c r="C27" s="45" t="s">
        <v>172</v>
      </c>
      <c r="D27" s="191"/>
      <c r="E27" s="192"/>
      <c r="F27" s="191"/>
      <c r="G27" s="193"/>
      <c r="H27" s="186">
        <f t="shared" si="2"/>
        <v>0</v>
      </c>
      <c r="I27" s="41"/>
      <c r="J27" s="41"/>
      <c r="K27" s="41"/>
    </row>
    <row r="28" spans="1:11" ht="12.75" customHeight="1" x14ac:dyDescent="0.25">
      <c r="A28" s="44">
        <v>19</v>
      </c>
      <c r="B28" s="43" t="s">
        <v>173</v>
      </c>
      <c r="C28" s="45" t="s">
        <v>174</v>
      </c>
      <c r="D28" s="191"/>
      <c r="E28" s="192"/>
      <c r="F28" s="191"/>
      <c r="G28" s="193"/>
      <c r="H28" s="186">
        <f t="shared" si="2"/>
        <v>0</v>
      </c>
      <c r="I28" s="41"/>
      <c r="J28" s="41"/>
      <c r="K28" s="41"/>
    </row>
    <row r="29" spans="1:11" ht="12.75" customHeight="1" thickBot="1" x14ac:dyDescent="0.3">
      <c r="A29" s="44">
        <v>21</v>
      </c>
      <c r="B29" s="43" t="s">
        <v>175</v>
      </c>
      <c r="C29" s="45" t="s">
        <v>176</v>
      </c>
      <c r="D29" s="191"/>
      <c r="E29" s="192"/>
      <c r="F29" s="194"/>
      <c r="G29" s="193"/>
      <c r="H29" s="186">
        <f t="shared" si="2"/>
        <v>0</v>
      </c>
      <c r="I29" s="41"/>
      <c r="J29" s="41"/>
      <c r="K29" s="41"/>
    </row>
    <row r="30" spans="1:11" ht="12.75" customHeight="1" thickBot="1" x14ac:dyDescent="0.3">
      <c r="A30" s="46">
        <v>22</v>
      </c>
      <c r="B30" s="47" t="s">
        <v>177</v>
      </c>
      <c r="C30" s="48"/>
      <c r="D30" s="195">
        <f>SUM(D11:D19,D22:D29)</f>
        <v>0</v>
      </c>
      <c r="E30" s="196">
        <f>SUM(E11:E29)-E19</f>
        <v>0</v>
      </c>
      <c r="F30" s="195">
        <f>SUM(F11:F29)-F19</f>
        <v>0</v>
      </c>
      <c r="G30" s="197">
        <f>SUM(G11:G29)-G19</f>
        <v>0</v>
      </c>
      <c r="H30" s="195">
        <f>SUM(H11:H29)-H19</f>
        <v>0</v>
      </c>
      <c r="I30" s="49"/>
      <c r="J30" s="49"/>
      <c r="K30" s="49"/>
    </row>
    <row r="31" spans="1:11" ht="12.75" customHeight="1" thickBot="1" x14ac:dyDescent="0.3">
      <c r="A31" s="46">
        <v>23</v>
      </c>
      <c r="B31" s="47" t="s">
        <v>178</v>
      </c>
      <c r="C31" s="50" t="s">
        <v>179</v>
      </c>
      <c r="D31" s="195"/>
      <c r="E31" s="198"/>
      <c r="F31" s="199"/>
      <c r="G31" s="197"/>
      <c r="H31" s="200">
        <f>D31+E31+F31+G31</f>
        <v>0</v>
      </c>
      <c r="I31" s="49"/>
      <c r="J31" s="49"/>
      <c r="K31" s="49"/>
    </row>
    <row r="32" spans="1:11" ht="12.75" customHeight="1" thickBot="1" x14ac:dyDescent="0.3">
      <c r="A32" s="46">
        <v>24</v>
      </c>
      <c r="B32" s="51" t="s">
        <v>180</v>
      </c>
      <c r="C32" s="52"/>
      <c r="D32" s="201">
        <f>D31-D30</f>
        <v>0</v>
      </c>
      <c r="E32" s="202">
        <f>E31-E30</f>
        <v>0</v>
      </c>
      <c r="F32" s="201">
        <f>F31-F30</f>
        <v>0</v>
      </c>
      <c r="G32" s="203">
        <f>G31-G30</f>
        <v>0</v>
      </c>
      <c r="H32" s="204">
        <f>H31-H30</f>
        <v>0</v>
      </c>
      <c r="I32" s="53"/>
      <c r="J32" s="53"/>
      <c r="K32" s="53"/>
    </row>
    <row r="33" spans="1:11" ht="12.75" customHeight="1" thickBot="1" x14ac:dyDescent="0.3">
      <c r="A33" s="54">
        <v>25</v>
      </c>
      <c r="B33" s="51" t="s">
        <v>181</v>
      </c>
      <c r="C33" s="52"/>
      <c r="D33" s="201"/>
      <c r="E33" s="202"/>
      <c r="F33" s="201"/>
      <c r="G33" s="203"/>
      <c r="H33" s="201">
        <f>D33</f>
        <v>0</v>
      </c>
      <c r="I33" s="53"/>
      <c r="J33" s="53"/>
      <c r="K33" s="53"/>
    </row>
    <row r="34" spans="1:11" ht="12.75" customHeight="1" thickBot="1" x14ac:dyDescent="0.3">
      <c r="A34" s="46"/>
      <c r="B34" s="55" t="s">
        <v>182</v>
      </c>
      <c r="C34" s="56"/>
      <c r="D34" s="205"/>
      <c r="E34" s="206"/>
      <c r="F34" s="207"/>
      <c r="G34" s="208"/>
      <c r="H34" s="209"/>
      <c r="I34" s="38"/>
      <c r="J34" s="38"/>
      <c r="K34" s="38"/>
    </row>
    <row r="35" spans="1:11" ht="12.75" customHeight="1" x14ac:dyDescent="0.25">
      <c r="A35" s="57"/>
      <c r="B35" s="58"/>
      <c r="C35" s="41"/>
      <c r="D35" s="41"/>
      <c r="E35" s="38"/>
      <c r="F35" s="38"/>
      <c r="G35" s="38"/>
    </row>
    <row r="36" spans="1:11" ht="12.75" customHeight="1" x14ac:dyDescent="0.3">
      <c r="A36" s="57"/>
      <c r="B36" s="59" t="s">
        <v>183</v>
      </c>
      <c r="C36" s="59"/>
      <c r="D36" s="41"/>
      <c r="E36" s="38"/>
      <c r="F36" s="38"/>
      <c r="G36" s="38"/>
    </row>
    <row r="37" spans="1:11" ht="12.75" customHeight="1" x14ac:dyDescent="0.3">
      <c r="A37" s="57"/>
      <c r="B37" s="59"/>
      <c r="C37" s="59"/>
      <c r="D37" s="41"/>
      <c r="E37" s="38"/>
      <c r="F37" s="38"/>
      <c r="G37" s="38"/>
    </row>
    <row r="38" spans="1:11" ht="12.75" customHeight="1" x14ac:dyDescent="0.3">
      <c r="A38" s="57"/>
      <c r="B38" s="59"/>
      <c r="C38" s="59"/>
      <c r="D38" s="41"/>
      <c r="E38" s="41"/>
      <c r="F38" s="41"/>
      <c r="G38" s="38"/>
    </row>
    <row r="39" spans="1:11" ht="15.6" x14ac:dyDescent="0.3">
      <c r="A39" s="57"/>
      <c r="B39" s="59" t="s">
        <v>184</v>
      </c>
      <c r="C39" s="59"/>
      <c r="D39" s="41"/>
      <c r="E39" s="60"/>
      <c r="F39" s="60"/>
      <c r="G39" s="38"/>
    </row>
    <row r="40" spans="1:11" ht="15.6" x14ac:dyDescent="0.3">
      <c r="A40" s="57"/>
      <c r="B40" s="61" t="s">
        <v>185</v>
      </c>
      <c r="C40" s="59"/>
      <c r="D40" s="41"/>
      <c r="E40" s="60"/>
      <c r="F40" s="60"/>
      <c r="G40" s="38"/>
    </row>
    <row r="41" spans="1:11" ht="13.8" x14ac:dyDescent="0.25">
      <c r="A41" s="62"/>
      <c r="B41" s="63"/>
      <c r="C41" s="64"/>
      <c r="D41" s="41"/>
      <c r="E41" s="64"/>
      <c r="F41" s="64"/>
      <c r="G41" s="65"/>
    </row>
    <row r="42" spans="1:11" ht="15.6" x14ac:dyDescent="0.3">
      <c r="A42" s="66"/>
      <c r="B42" s="67"/>
      <c r="C42" s="67"/>
      <c r="D42" s="41"/>
      <c r="E42" s="9"/>
      <c r="F42" s="9"/>
      <c r="G42" s="9"/>
    </row>
    <row r="43" spans="1:11" ht="15.6" x14ac:dyDescent="0.3">
      <c r="A43" s="68"/>
      <c r="B43" s="67"/>
      <c r="C43" s="67"/>
      <c r="D43" s="41"/>
      <c r="E43" s="9"/>
      <c r="F43" s="9"/>
      <c r="G43" s="9"/>
    </row>
    <row r="44" spans="1:11" ht="15.6" x14ac:dyDescent="0.3">
      <c r="A44" s="69"/>
      <c r="B44" s="67"/>
      <c r="C44" s="67"/>
      <c r="D44" s="41"/>
      <c r="E44" s="9"/>
      <c r="F44" s="9"/>
      <c r="G44" s="9"/>
    </row>
    <row r="45" spans="1:11" ht="15.6" x14ac:dyDescent="0.3">
      <c r="A45" s="70"/>
      <c r="B45" s="67"/>
      <c r="C45" s="67"/>
      <c r="D45" s="41"/>
      <c r="E45" s="9"/>
      <c r="F45" s="9"/>
      <c r="G45" s="9"/>
    </row>
    <row r="46" spans="1:11" ht="15.6" x14ac:dyDescent="0.3">
      <c r="A46" s="67"/>
      <c r="B46" s="67"/>
      <c r="C46" s="67"/>
      <c r="D46" s="41"/>
      <c r="E46" s="9"/>
      <c r="F46" s="9"/>
      <c r="G46" s="9"/>
    </row>
    <row r="47" spans="1:11" ht="15.6" x14ac:dyDescent="0.3">
      <c r="A47" s="59"/>
      <c r="B47" s="59"/>
      <c r="C47" s="59"/>
      <c r="D47" s="59"/>
    </row>
    <row r="48" spans="1:11" ht="15.6" x14ac:dyDescent="0.3">
      <c r="A48" s="59"/>
      <c r="B48" s="59"/>
      <c r="C48" s="59"/>
      <c r="D48" s="67"/>
    </row>
    <row r="49" spans="1:4" ht="15.6" x14ac:dyDescent="0.3">
      <c r="A49" s="59"/>
      <c r="B49" s="59"/>
      <c r="C49" s="59"/>
      <c r="D49" s="67"/>
    </row>
    <row r="50" spans="1:4" ht="15.6" x14ac:dyDescent="0.3">
      <c r="A50" s="61"/>
      <c r="B50" s="59"/>
      <c r="C50" s="59"/>
      <c r="D50" s="61"/>
    </row>
    <row r="51" spans="1:4" ht="15.6" x14ac:dyDescent="0.3">
      <c r="A51" s="59"/>
      <c r="B51" s="67"/>
      <c r="C51" s="67"/>
      <c r="D51" s="67"/>
    </row>
  </sheetData>
  <sheetProtection autoFilter="0"/>
  <mergeCells count="1">
    <mergeCell ref="A7:B7"/>
  </mergeCells>
  <pageMargins left="0.78740157480314965" right="0.78740157480314965" top="0.39370078740157483" bottom="0.19685039370078741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A2" sqref="A2"/>
    </sheetView>
  </sheetViews>
  <sheetFormatPr defaultColWidth="8.88671875" defaultRowHeight="14.4" x14ac:dyDescent="0.3"/>
  <cols>
    <col min="1" max="4" width="36.6640625" style="344" customWidth="1"/>
    <col min="5" max="5" width="18.109375" style="344" customWidth="1"/>
    <col min="6" max="6" width="6" style="345" customWidth="1"/>
    <col min="7" max="7" width="8.88671875" style="343"/>
    <col min="8" max="13" width="18.109375" style="344" customWidth="1"/>
    <col min="14" max="16384" width="8.88671875" style="343"/>
  </cols>
  <sheetData>
    <row r="1" spans="1:13" s="339" customFormat="1" ht="24" x14ac:dyDescent="0.3">
      <c r="A1" s="338" t="s">
        <v>1</v>
      </c>
      <c r="B1" s="338" t="s">
        <v>46</v>
      </c>
      <c r="C1" s="338" t="s">
        <v>70</v>
      </c>
      <c r="D1" s="338" t="s">
        <v>93</v>
      </c>
      <c r="E1" s="338" t="s">
        <v>94</v>
      </c>
      <c r="F1" s="338" t="s">
        <v>361</v>
      </c>
      <c r="G1" s="338" t="s">
        <v>362</v>
      </c>
      <c r="H1" s="338" t="s">
        <v>364</v>
      </c>
      <c r="I1" s="338" t="s">
        <v>382</v>
      </c>
      <c r="J1" s="338" t="s">
        <v>383</v>
      </c>
      <c r="K1" s="338" t="s">
        <v>392</v>
      </c>
      <c r="L1" s="338" t="s">
        <v>393</v>
      </c>
      <c r="M1" s="338" t="s">
        <v>421</v>
      </c>
    </row>
    <row r="2" spans="1:13" ht="36" x14ac:dyDescent="0.3">
      <c r="A2" s="340" t="s">
        <v>2</v>
      </c>
      <c r="B2" s="340" t="s">
        <v>49</v>
      </c>
      <c r="C2" s="340" t="s">
        <v>71</v>
      </c>
      <c r="D2" s="340" t="s">
        <v>98</v>
      </c>
      <c r="E2" s="341" t="s">
        <v>118</v>
      </c>
      <c r="F2" s="342" t="s">
        <v>106</v>
      </c>
      <c r="G2" s="342" t="s">
        <v>106</v>
      </c>
      <c r="H2" s="341" t="s">
        <v>365</v>
      </c>
      <c r="I2" s="341" t="s">
        <v>384</v>
      </c>
      <c r="J2" s="341" t="s">
        <v>414</v>
      </c>
      <c r="K2" s="341" t="s">
        <v>405</v>
      </c>
      <c r="L2" s="341" t="s">
        <v>408</v>
      </c>
      <c r="M2" s="341" t="s">
        <v>400</v>
      </c>
    </row>
    <row r="3" spans="1:13" ht="36" x14ac:dyDescent="0.3">
      <c r="A3" s="340" t="s">
        <v>433</v>
      </c>
      <c r="B3" s="340" t="s">
        <v>58</v>
      </c>
      <c r="C3" s="340" t="s">
        <v>72</v>
      </c>
      <c r="D3" s="340" t="s">
        <v>99</v>
      </c>
      <c r="E3" s="341" t="s">
        <v>116</v>
      </c>
      <c r="F3" s="342" t="s">
        <v>105</v>
      </c>
      <c r="G3" s="342" t="s">
        <v>105</v>
      </c>
      <c r="H3" s="341" t="s">
        <v>368</v>
      </c>
      <c r="I3" s="341" t="s">
        <v>385</v>
      </c>
      <c r="J3" s="341" t="s">
        <v>415</v>
      </c>
      <c r="K3" s="341" t="s">
        <v>404</v>
      </c>
      <c r="L3" s="341" t="s">
        <v>409</v>
      </c>
      <c r="M3" s="341" t="s">
        <v>401</v>
      </c>
    </row>
    <row r="4" spans="1:13" ht="48" x14ac:dyDescent="0.3">
      <c r="A4" s="340" t="s">
        <v>3</v>
      </c>
      <c r="B4" s="340" t="s">
        <v>64</v>
      </c>
      <c r="C4" s="340" t="s">
        <v>73</v>
      </c>
      <c r="D4" s="340" t="s">
        <v>100</v>
      </c>
      <c r="E4" s="341" t="s">
        <v>115</v>
      </c>
      <c r="F4" s="342"/>
      <c r="G4" s="342" t="s">
        <v>192</v>
      </c>
      <c r="H4" s="341" t="s">
        <v>369</v>
      </c>
      <c r="I4" s="341"/>
      <c r="J4" s="340" t="s">
        <v>417</v>
      </c>
      <c r="K4" s="341" t="s">
        <v>403</v>
      </c>
      <c r="L4" s="340" t="s">
        <v>410</v>
      </c>
      <c r="M4" s="340"/>
    </row>
    <row r="5" spans="1:13" ht="48" x14ac:dyDescent="0.3">
      <c r="A5" s="340" t="s">
        <v>4</v>
      </c>
      <c r="B5" s="340" t="s">
        <v>59</v>
      </c>
      <c r="C5" s="340" t="s">
        <v>74</v>
      </c>
      <c r="D5" s="340" t="s">
        <v>101</v>
      </c>
      <c r="E5" s="341" t="s">
        <v>117</v>
      </c>
      <c r="F5" s="342"/>
      <c r="G5" s="342" t="s">
        <v>193</v>
      </c>
      <c r="H5" s="344" t="s">
        <v>426</v>
      </c>
      <c r="I5" s="340"/>
      <c r="J5" s="341" t="s">
        <v>416</v>
      </c>
      <c r="K5" s="340" t="s">
        <v>399</v>
      </c>
      <c r="L5" s="340" t="s">
        <v>411</v>
      </c>
      <c r="M5" s="340"/>
    </row>
    <row r="6" spans="1:13" ht="60" x14ac:dyDescent="0.3">
      <c r="A6" s="340" t="s">
        <v>5</v>
      </c>
      <c r="B6" s="340" t="s">
        <v>50</v>
      </c>
      <c r="C6" s="340" t="s">
        <v>75</v>
      </c>
      <c r="D6" s="340" t="s">
        <v>121</v>
      </c>
      <c r="E6" s="341" t="s">
        <v>120</v>
      </c>
      <c r="F6" s="342"/>
      <c r="H6" s="341" t="s">
        <v>366</v>
      </c>
      <c r="I6" s="340"/>
      <c r="J6" s="344" t="s">
        <v>418</v>
      </c>
      <c r="K6" s="340" t="s">
        <v>397</v>
      </c>
      <c r="L6" s="340" t="s">
        <v>412</v>
      </c>
      <c r="M6" s="340"/>
    </row>
    <row r="7" spans="1:13" ht="36" x14ac:dyDescent="0.3">
      <c r="A7" s="340" t="s">
        <v>6</v>
      </c>
      <c r="B7" s="340" t="s">
        <v>60</v>
      </c>
      <c r="C7" s="340" t="s">
        <v>76</v>
      </c>
      <c r="D7" s="340"/>
      <c r="E7" s="341" t="s">
        <v>119</v>
      </c>
      <c r="F7" s="342"/>
      <c r="H7" s="341" t="s">
        <v>370</v>
      </c>
      <c r="I7" s="340"/>
      <c r="J7" s="340" t="s">
        <v>379</v>
      </c>
      <c r="K7" s="340" t="s">
        <v>402</v>
      </c>
      <c r="L7" s="340" t="s">
        <v>413</v>
      </c>
      <c r="M7" s="340"/>
    </row>
    <row r="8" spans="1:13" ht="24" x14ac:dyDescent="0.3">
      <c r="A8" s="340" t="s">
        <v>7</v>
      </c>
      <c r="B8" s="340" t="s">
        <v>65</v>
      </c>
      <c r="C8" s="340" t="s">
        <v>77</v>
      </c>
      <c r="D8" s="340"/>
      <c r="E8" s="340"/>
      <c r="F8" s="342"/>
      <c r="H8" s="340"/>
      <c r="I8" s="340"/>
      <c r="J8" s="340" t="s">
        <v>396</v>
      </c>
      <c r="K8" s="340" t="s">
        <v>406</v>
      </c>
    </row>
    <row r="9" spans="1:13" ht="24" x14ac:dyDescent="0.3">
      <c r="A9" s="340" t="s">
        <v>8</v>
      </c>
      <c r="B9" s="340" t="s">
        <v>61</v>
      </c>
      <c r="C9" s="340" t="s">
        <v>78</v>
      </c>
      <c r="D9" s="340"/>
      <c r="E9" s="340"/>
      <c r="F9" s="342"/>
      <c r="H9" s="340"/>
      <c r="I9" s="340"/>
      <c r="J9" s="340"/>
      <c r="K9" s="340" t="s">
        <v>395</v>
      </c>
      <c r="L9" s="340"/>
      <c r="M9" s="340"/>
    </row>
    <row r="10" spans="1:13" ht="24" x14ac:dyDescent="0.3">
      <c r="A10" s="340" t="s">
        <v>9</v>
      </c>
      <c r="B10" s="340" t="s">
        <v>190</v>
      </c>
      <c r="C10" s="340" t="s">
        <v>79</v>
      </c>
      <c r="D10" s="340"/>
      <c r="E10" s="340"/>
      <c r="F10" s="342"/>
      <c r="H10" s="340"/>
      <c r="I10" s="340"/>
      <c r="J10" s="340"/>
      <c r="K10" s="340" t="s">
        <v>394</v>
      </c>
      <c r="L10" s="340"/>
      <c r="M10" s="340"/>
    </row>
    <row r="11" spans="1:13" ht="72" x14ac:dyDescent="0.3">
      <c r="A11" s="340" t="s">
        <v>434</v>
      </c>
      <c r="B11" s="344" t="s">
        <v>544</v>
      </c>
      <c r="C11" s="340" t="s">
        <v>80</v>
      </c>
      <c r="D11" s="340"/>
      <c r="E11" s="340"/>
      <c r="F11" s="342"/>
      <c r="H11" s="340"/>
      <c r="I11" s="340"/>
      <c r="J11" s="340"/>
      <c r="K11" s="340" t="s">
        <v>407</v>
      </c>
      <c r="L11" s="340"/>
      <c r="M11" s="340"/>
    </row>
    <row r="12" spans="1:13" ht="36" x14ac:dyDescent="0.3">
      <c r="A12" s="340" t="s">
        <v>10</v>
      </c>
      <c r="B12" s="340" t="s">
        <v>51</v>
      </c>
      <c r="C12" s="340" t="s">
        <v>81</v>
      </c>
      <c r="D12" s="340"/>
      <c r="E12" s="340"/>
      <c r="F12" s="342"/>
      <c r="H12" s="340"/>
      <c r="I12" s="340"/>
      <c r="J12" s="340"/>
      <c r="K12" s="340" t="s">
        <v>398</v>
      </c>
      <c r="L12" s="340"/>
      <c r="M12" s="340"/>
    </row>
    <row r="13" spans="1:13" x14ac:dyDescent="0.3">
      <c r="A13" s="340" t="s">
        <v>11</v>
      </c>
      <c r="B13" s="340" t="s">
        <v>187</v>
      </c>
      <c r="C13" s="340" t="s">
        <v>82</v>
      </c>
      <c r="D13" s="340"/>
      <c r="E13" s="340"/>
      <c r="F13" s="342"/>
      <c r="H13" s="340"/>
      <c r="I13" s="340"/>
      <c r="J13" s="340"/>
      <c r="K13" s="340"/>
      <c r="L13" s="340"/>
      <c r="M13" s="340"/>
    </row>
    <row r="14" spans="1:13" ht="24" x14ac:dyDescent="0.3">
      <c r="A14" s="340" t="s">
        <v>12</v>
      </c>
      <c r="B14" s="340" t="s">
        <v>52</v>
      </c>
      <c r="C14" s="340" t="s">
        <v>83</v>
      </c>
      <c r="D14" s="340"/>
      <c r="E14" s="340"/>
      <c r="F14" s="342"/>
      <c r="H14" s="340"/>
      <c r="I14" s="340"/>
      <c r="J14" s="340"/>
      <c r="K14" s="340"/>
      <c r="L14" s="340"/>
      <c r="M14" s="340"/>
    </row>
    <row r="15" spans="1:13" x14ac:dyDescent="0.3">
      <c r="A15" s="340" t="s">
        <v>435</v>
      </c>
      <c r="B15" s="340" t="s">
        <v>53</v>
      </c>
      <c r="C15" s="340" t="s">
        <v>84</v>
      </c>
      <c r="D15" s="340"/>
      <c r="E15" s="340"/>
      <c r="F15" s="342"/>
      <c r="H15" s="340"/>
      <c r="I15" s="340"/>
      <c r="J15" s="340"/>
      <c r="K15" s="340"/>
      <c r="L15" s="340"/>
      <c r="M15" s="340"/>
    </row>
    <row r="16" spans="1:13" ht="24" x14ac:dyDescent="0.3">
      <c r="A16" s="340" t="s">
        <v>13</v>
      </c>
      <c r="B16" s="340" t="s">
        <v>62</v>
      </c>
      <c r="C16" s="340" t="s">
        <v>85</v>
      </c>
      <c r="D16" s="340"/>
      <c r="E16" s="340"/>
      <c r="F16" s="342"/>
      <c r="H16" s="340"/>
      <c r="I16" s="340"/>
      <c r="J16" s="340"/>
      <c r="K16" s="340"/>
      <c r="L16" s="340"/>
      <c r="M16" s="340"/>
    </row>
    <row r="17" spans="1:13" ht="24" x14ac:dyDescent="0.3">
      <c r="A17" s="340" t="s">
        <v>14</v>
      </c>
      <c r="B17" s="340" t="s">
        <v>66</v>
      </c>
      <c r="C17" s="340" t="s">
        <v>86</v>
      </c>
      <c r="D17" s="340"/>
      <c r="E17" s="340"/>
      <c r="F17" s="342"/>
      <c r="H17" s="340"/>
      <c r="I17" s="340"/>
      <c r="J17" s="340"/>
      <c r="K17" s="340"/>
      <c r="L17" s="340"/>
      <c r="M17" s="340"/>
    </row>
    <row r="18" spans="1:13" ht="24" x14ac:dyDescent="0.3">
      <c r="A18" s="340" t="s">
        <v>436</v>
      </c>
      <c r="B18" s="340" t="s">
        <v>63</v>
      </c>
      <c r="C18" s="340" t="s">
        <v>87</v>
      </c>
      <c r="D18" s="340"/>
      <c r="E18" s="340"/>
      <c r="F18" s="342"/>
      <c r="H18" s="340"/>
      <c r="I18" s="340"/>
      <c r="J18" s="340"/>
      <c r="K18" s="340"/>
      <c r="L18" s="340"/>
      <c r="M18" s="340"/>
    </row>
    <row r="19" spans="1:13" x14ac:dyDescent="0.3">
      <c r="A19" s="340" t="s">
        <v>15</v>
      </c>
      <c r="B19" s="340" t="s">
        <v>54</v>
      </c>
      <c r="C19" s="340" t="s">
        <v>88</v>
      </c>
      <c r="D19" s="340"/>
      <c r="E19" s="340"/>
      <c r="F19" s="342"/>
      <c r="H19" s="340"/>
      <c r="I19" s="340"/>
      <c r="J19" s="340"/>
      <c r="M19" s="340"/>
    </row>
    <row r="20" spans="1:13" ht="24" x14ac:dyDescent="0.3">
      <c r="A20" s="340" t="s">
        <v>16</v>
      </c>
      <c r="B20" s="340" t="s">
        <v>67</v>
      </c>
      <c r="C20" s="340" t="s">
        <v>89</v>
      </c>
      <c r="D20" s="340"/>
      <c r="E20" s="340"/>
      <c r="F20" s="342"/>
      <c r="H20" s="340"/>
    </row>
    <row r="21" spans="1:13" ht="24" x14ac:dyDescent="0.3">
      <c r="A21" s="340" t="s">
        <v>47</v>
      </c>
      <c r="B21" s="340" t="s">
        <v>68</v>
      </c>
      <c r="C21" s="340" t="s">
        <v>90</v>
      </c>
      <c r="D21" s="340"/>
      <c r="E21" s="340"/>
      <c r="F21" s="342"/>
      <c r="H21" s="340"/>
    </row>
    <row r="22" spans="1:13" ht="24" x14ac:dyDescent="0.3">
      <c r="A22" s="340" t="s">
        <v>17</v>
      </c>
      <c r="B22" s="340" t="s">
        <v>69</v>
      </c>
      <c r="C22" s="340" t="s">
        <v>91</v>
      </c>
      <c r="D22" s="340"/>
      <c r="E22" s="340"/>
      <c r="F22" s="342"/>
      <c r="H22" s="340"/>
    </row>
    <row r="23" spans="1:13" x14ac:dyDescent="0.3">
      <c r="A23" s="340" t="s">
        <v>18</v>
      </c>
      <c r="B23" s="340" t="s">
        <v>55</v>
      </c>
      <c r="C23" s="340" t="s">
        <v>92</v>
      </c>
      <c r="D23" s="340"/>
      <c r="E23" s="340"/>
      <c r="F23" s="342"/>
      <c r="H23" s="340"/>
    </row>
    <row r="24" spans="1:13" ht="24" x14ac:dyDescent="0.3">
      <c r="A24" s="340" t="s">
        <v>19</v>
      </c>
      <c r="B24" s="340" t="s">
        <v>189</v>
      </c>
      <c r="C24" s="340" t="s">
        <v>225</v>
      </c>
      <c r="D24" s="340"/>
      <c r="E24" s="340"/>
      <c r="F24" s="342"/>
      <c r="H24" s="340"/>
    </row>
    <row r="25" spans="1:13" ht="24" x14ac:dyDescent="0.3">
      <c r="A25" s="340" t="s">
        <v>20</v>
      </c>
      <c r="B25" s="344" t="s">
        <v>545</v>
      </c>
      <c r="C25" s="340"/>
      <c r="D25" s="340"/>
      <c r="E25" s="340"/>
      <c r="F25" s="342"/>
      <c r="H25" s="340"/>
    </row>
    <row r="26" spans="1:13" x14ac:dyDescent="0.3">
      <c r="A26" s="340" t="s">
        <v>48</v>
      </c>
      <c r="B26" s="340" t="s">
        <v>56</v>
      </c>
      <c r="C26" s="340"/>
      <c r="D26" s="340"/>
      <c r="E26" s="340"/>
      <c r="F26" s="342"/>
      <c r="H26" s="340"/>
      <c r="K26" s="337"/>
      <c r="L26" s="337"/>
    </row>
    <row r="27" spans="1:13" x14ac:dyDescent="0.3">
      <c r="A27" s="340" t="s">
        <v>21</v>
      </c>
      <c r="B27" s="340" t="s">
        <v>188</v>
      </c>
      <c r="C27" s="340"/>
      <c r="D27" s="340"/>
      <c r="E27" s="340"/>
      <c r="F27" s="342"/>
      <c r="H27" s="340"/>
      <c r="I27" s="337"/>
      <c r="J27" s="337"/>
      <c r="K27" s="337"/>
      <c r="L27" s="337"/>
      <c r="M27" s="337"/>
    </row>
    <row r="28" spans="1:13" x14ac:dyDescent="0.3">
      <c r="A28" s="340" t="s">
        <v>22</v>
      </c>
      <c r="B28" s="340" t="s">
        <v>57</v>
      </c>
      <c r="C28" s="340"/>
      <c r="D28" s="340"/>
      <c r="E28" s="340"/>
      <c r="F28" s="342"/>
      <c r="H28" s="340"/>
      <c r="I28" s="337"/>
      <c r="J28" s="337"/>
      <c r="K28" s="337"/>
      <c r="L28" s="337"/>
      <c r="M28" s="337"/>
    </row>
    <row r="29" spans="1:13" x14ac:dyDescent="0.3">
      <c r="A29" s="340" t="s">
        <v>23</v>
      </c>
      <c r="B29" s="340"/>
      <c r="C29" s="340"/>
      <c r="D29" s="340"/>
      <c r="E29" s="340"/>
      <c r="F29" s="342"/>
      <c r="H29" s="340"/>
      <c r="I29" s="337"/>
      <c r="J29" s="337"/>
      <c r="K29" s="337"/>
      <c r="L29" s="337"/>
      <c r="M29" s="337"/>
    </row>
    <row r="30" spans="1:13" x14ac:dyDescent="0.3">
      <c r="A30" s="340" t="s">
        <v>24</v>
      </c>
      <c r="B30" s="340"/>
      <c r="C30" s="340"/>
      <c r="D30" s="340"/>
      <c r="E30" s="340"/>
      <c r="F30" s="342"/>
      <c r="H30" s="340"/>
      <c r="I30" s="337"/>
      <c r="J30" s="337"/>
      <c r="K30" s="337"/>
      <c r="L30" s="337"/>
      <c r="M30" s="337"/>
    </row>
    <row r="31" spans="1:13" x14ac:dyDescent="0.3">
      <c r="A31" s="340" t="s">
        <v>25</v>
      </c>
      <c r="B31" s="340"/>
      <c r="C31" s="340"/>
      <c r="D31" s="340"/>
      <c r="E31" s="340"/>
      <c r="F31" s="342"/>
      <c r="H31" s="340"/>
      <c r="I31" s="337"/>
      <c r="J31" s="337"/>
      <c r="K31" s="337"/>
      <c r="L31" s="337"/>
      <c r="M31" s="337"/>
    </row>
    <row r="32" spans="1:13" x14ac:dyDescent="0.3">
      <c r="A32" s="340" t="s">
        <v>26</v>
      </c>
      <c r="B32" s="340"/>
      <c r="C32" s="340"/>
      <c r="D32" s="340"/>
      <c r="E32" s="340"/>
      <c r="F32" s="342"/>
      <c r="H32" s="340"/>
      <c r="I32" s="337"/>
      <c r="J32" s="337"/>
      <c r="K32" s="337"/>
      <c r="L32" s="337"/>
      <c r="M32" s="337"/>
    </row>
    <row r="33" spans="1:13" x14ac:dyDescent="0.3">
      <c r="A33" s="340" t="s">
        <v>27</v>
      </c>
      <c r="B33" s="340"/>
      <c r="C33" s="340"/>
      <c r="D33" s="340"/>
      <c r="E33" s="340"/>
      <c r="F33" s="342"/>
      <c r="H33" s="340"/>
      <c r="I33" s="337"/>
      <c r="J33" s="337"/>
      <c r="K33" s="337"/>
      <c r="L33" s="337"/>
      <c r="M33" s="337"/>
    </row>
    <row r="34" spans="1:13" x14ac:dyDescent="0.3">
      <c r="A34" s="340" t="s">
        <v>28</v>
      </c>
      <c r="B34" s="340"/>
      <c r="C34" s="340"/>
      <c r="D34" s="340"/>
      <c r="E34" s="340"/>
      <c r="F34" s="342"/>
      <c r="H34" s="340"/>
      <c r="I34" s="337"/>
      <c r="J34" s="337"/>
      <c r="K34" s="337"/>
      <c r="L34" s="337"/>
      <c r="M34" s="337"/>
    </row>
    <row r="35" spans="1:13" x14ac:dyDescent="0.3">
      <c r="A35" s="340" t="s">
        <v>29</v>
      </c>
      <c r="B35" s="340"/>
      <c r="C35" s="340"/>
      <c r="D35" s="340"/>
      <c r="E35" s="340"/>
      <c r="F35" s="342"/>
      <c r="H35" s="340"/>
      <c r="I35" s="337"/>
      <c r="J35" s="337"/>
      <c r="K35" s="337"/>
      <c r="L35" s="337"/>
      <c r="M35" s="337"/>
    </row>
    <row r="36" spans="1:13" x14ac:dyDescent="0.3">
      <c r="A36" s="340" t="s">
        <v>30</v>
      </c>
      <c r="B36" s="340"/>
      <c r="C36" s="340"/>
      <c r="D36" s="340"/>
      <c r="E36" s="340"/>
      <c r="F36" s="342"/>
      <c r="H36" s="340"/>
      <c r="I36" s="337"/>
      <c r="J36" s="337"/>
      <c r="K36" s="337"/>
      <c r="L36" s="337"/>
      <c r="M36" s="337"/>
    </row>
    <row r="37" spans="1:13" ht="24" x14ac:dyDescent="0.3">
      <c r="A37" s="340" t="s">
        <v>31</v>
      </c>
      <c r="B37" s="340"/>
      <c r="C37" s="340"/>
      <c r="D37" s="340"/>
      <c r="E37" s="340"/>
      <c r="F37" s="342"/>
      <c r="H37" s="340"/>
      <c r="I37" s="337"/>
      <c r="J37" s="337"/>
      <c r="K37" s="337"/>
      <c r="L37" s="337"/>
      <c r="M37" s="337"/>
    </row>
    <row r="38" spans="1:13" ht="24" x14ac:dyDescent="0.3">
      <c r="A38" s="340" t="s">
        <v>32</v>
      </c>
      <c r="B38" s="340"/>
      <c r="C38" s="340"/>
      <c r="D38" s="340"/>
      <c r="E38" s="340"/>
      <c r="F38" s="342"/>
      <c r="H38" s="340"/>
      <c r="I38" s="337"/>
      <c r="J38" s="337"/>
      <c r="K38" s="337"/>
      <c r="L38" s="337"/>
      <c r="M38" s="337"/>
    </row>
    <row r="39" spans="1:13" x14ac:dyDescent="0.3">
      <c r="A39" s="340" t="s">
        <v>33</v>
      </c>
      <c r="B39" s="340"/>
      <c r="C39" s="340"/>
      <c r="D39" s="340"/>
      <c r="E39" s="340"/>
      <c r="F39" s="342"/>
      <c r="H39" s="340"/>
      <c r="I39" s="337"/>
      <c r="J39" s="337"/>
      <c r="K39" s="337"/>
      <c r="L39" s="337"/>
      <c r="M39" s="337"/>
    </row>
    <row r="40" spans="1:13" ht="24" x14ac:dyDescent="0.3">
      <c r="A40" s="340" t="s">
        <v>34</v>
      </c>
      <c r="B40" s="340"/>
      <c r="C40" s="340"/>
      <c r="D40" s="340"/>
      <c r="E40" s="340"/>
      <c r="F40" s="342"/>
      <c r="H40" s="340"/>
      <c r="I40" s="337"/>
      <c r="J40" s="337"/>
      <c r="K40" s="337"/>
      <c r="L40" s="337"/>
      <c r="M40" s="337"/>
    </row>
    <row r="41" spans="1:13" x14ac:dyDescent="0.3">
      <c r="A41" s="340" t="s">
        <v>35</v>
      </c>
      <c r="B41" s="340"/>
      <c r="C41" s="340"/>
      <c r="D41" s="340"/>
      <c r="E41" s="340"/>
      <c r="F41" s="342"/>
      <c r="H41" s="340"/>
      <c r="I41" s="337"/>
      <c r="J41" s="337"/>
      <c r="K41" s="337"/>
      <c r="L41" s="337"/>
      <c r="M41" s="337"/>
    </row>
    <row r="42" spans="1:13" ht="24" x14ac:dyDescent="0.3">
      <c r="A42" s="340" t="s">
        <v>36</v>
      </c>
      <c r="B42" s="340"/>
      <c r="C42" s="340"/>
      <c r="D42" s="340"/>
      <c r="E42" s="340"/>
      <c r="F42" s="342"/>
      <c r="H42" s="340"/>
      <c r="I42" s="337"/>
      <c r="J42" s="337"/>
      <c r="K42" s="337"/>
      <c r="L42" s="337"/>
      <c r="M42" s="337"/>
    </row>
    <row r="43" spans="1:13" x14ac:dyDescent="0.3">
      <c r="A43" s="340" t="s">
        <v>37</v>
      </c>
      <c r="B43" s="340"/>
      <c r="C43" s="340"/>
      <c r="D43" s="340"/>
      <c r="E43" s="340"/>
      <c r="F43" s="342"/>
      <c r="H43" s="340"/>
      <c r="I43" s="337"/>
      <c r="J43" s="337"/>
      <c r="K43" s="337"/>
      <c r="L43" s="337"/>
      <c r="M43" s="337"/>
    </row>
    <row r="44" spans="1:13" x14ac:dyDescent="0.3">
      <c r="A44" s="340" t="s">
        <v>38</v>
      </c>
      <c r="B44" s="340"/>
      <c r="C44" s="340"/>
      <c r="D44" s="340"/>
      <c r="E44" s="340"/>
      <c r="F44" s="342"/>
      <c r="H44" s="340"/>
      <c r="I44" s="337"/>
      <c r="J44" s="337"/>
      <c r="K44" s="337"/>
      <c r="L44" s="337"/>
      <c r="M44" s="337"/>
    </row>
    <row r="45" spans="1:13" x14ac:dyDescent="0.3">
      <c r="A45" s="340" t="s">
        <v>39</v>
      </c>
      <c r="B45" s="340"/>
      <c r="C45" s="340"/>
      <c r="D45" s="340"/>
      <c r="E45" s="340"/>
      <c r="F45" s="342"/>
      <c r="H45" s="340"/>
      <c r="I45" s="337"/>
      <c r="J45" s="337"/>
      <c r="K45" s="337"/>
      <c r="L45" s="337"/>
      <c r="M45" s="337"/>
    </row>
    <row r="46" spans="1:13" x14ac:dyDescent="0.3">
      <c r="A46" s="340" t="s">
        <v>40</v>
      </c>
      <c r="B46" s="340"/>
      <c r="C46" s="340"/>
      <c r="D46" s="340"/>
      <c r="E46" s="340"/>
      <c r="F46" s="342"/>
      <c r="H46" s="340"/>
      <c r="I46" s="337"/>
      <c r="J46" s="337"/>
      <c r="K46" s="337"/>
      <c r="L46" s="337"/>
      <c r="M46" s="337"/>
    </row>
    <row r="47" spans="1:13" x14ac:dyDescent="0.3">
      <c r="A47" s="340" t="s">
        <v>41</v>
      </c>
      <c r="B47" s="340"/>
      <c r="C47" s="340"/>
      <c r="D47" s="340"/>
      <c r="E47" s="340"/>
      <c r="F47" s="342"/>
      <c r="H47" s="340"/>
      <c r="I47" s="337"/>
      <c r="J47" s="337"/>
      <c r="K47" s="337"/>
      <c r="L47" s="337"/>
      <c r="M47" s="337"/>
    </row>
    <row r="48" spans="1:13" x14ac:dyDescent="0.3">
      <c r="A48" s="340" t="s">
        <v>437</v>
      </c>
      <c r="B48" s="340"/>
      <c r="C48" s="340"/>
      <c r="D48" s="340"/>
      <c r="E48" s="340"/>
      <c r="F48" s="342"/>
      <c r="H48" s="340"/>
      <c r="I48" s="337"/>
      <c r="J48" s="337"/>
      <c r="K48" s="337"/>
      <c r="L48" s="337"/>
      <c r="M48" s="337"/>
    </row>
    <row r="49" spans="1:13" x14ac:dyDescent="0.3">
      <c r="A49" s="340" t="s">
        <v>42</v>
      </c>
      <c r="B49" s="337"/>
      <c r="C49" s="340"/>
      <c r="D49" s="340"/>
      <c r="E49" s="340"/>
      <c r="F49" s="342"/>
      <c r="H49" s="340"/>
      <c r="I49" s="337"/>
      <c r="J49" s="337"/>
      <c r="K49" s="337"/>
      <c r="L49" s="337"/>
      <c r="M49" s="337"/>
    </row>
    <row r="50" spans="1:13" ht="24" x14ac:dyDescent="0.3">
      <c r="A50" s="340" t="s">
        <v>43</v>
      </c>
      <c r="B50" s="337"/>
      <c r="C50" s="337"/>
      <c r="D50" s="340"/>
      <c r="E50" s="340"/>
      <c r="F50" s="342"/>
      <c r="H50" s="340"/>
      <c r="I50" s="337"/>
      <c r="J50" s="337"/>
      <c r="K50" s="337"/>
      <c r="L50" s="337"/>
      <c r="M50" s="337"/>
    </row>
    <row r="51" spans="1:13" x14ac:dyDescent="0.3">
      <c r="A51" s="340" t="s">
        <v>44</v>
      </c>
      <c r="B51" s="337"/>
      <c r="C51" s="337"/>
      <c r="D51" s="340"/>
      <c r="E51" s="340"/>
      <c r="F51" s="342"/>
      <c r="H51" s="340"/>
      <c r="I51" s="337"/>
      <c r="J51" s="337"/>
      <c r="K51" s="337"/>
      <c r="L51" s="337"/>
      <c r="M51" s="337"/>
    </row>
    <row r="52" spans="1:13" x14ac:dyDescent="0.3">
      <c r="A52" s="340" t="s">
        <v>45</v>
      </c>
      <c r="B52" s="337"/>
      <c r="C52" s="337"/>
      <c r="D52" s="340"/>
      <c r="E52" s="340"/>
      <c r="F52" s="342"/>
      <c r="H52" s="340"/>
      <c r="I52" s="337"/>
      <c r="J52" s="337"/>
      <c r="K52" s="337"/>
      <c r="L52" s="337"/>
      <c r="M52" s="337"/>
    </row>
    <row r="53" spans="1:13" x14ac:dyDescent="0.3">
      <c r="A53" s="340" t="s">
        <v>438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</row>
    <row r="54" spans="1:13" x14ac:dyDescent="0.3">
      <c r="A54" s="337"/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</row>
    <row r="55" spans="1:13" x14ac:dyDescent="0.3">
      <c r="A55" s="337"/>
      <c r="B55" s="337"/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</row>
    <row r="56" spans="1:13" x14ac:dyDescent="0.3">
      <c r="A56" s="337"/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</row>
    <row r="57" spans="1:13" x14ac:dyDescent="0.3">
      <c r="A57" s="337"/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</row>
    <row r="58" spans="1:13" x14ac:dyDescent="0.3">
      <c r="A58" s="337"/>
      <c r="B58" s="337"/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</row>
    <row r="59" spans="1:13" x14ac:dyDescent="0.3">
      <c r="A59" s="337"/>
      <c r="B59" s="337"/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</row>
    <row r="60" spans="1:13" x14ac:dyDescent="0.3">
      <c r="A60" s="337"/>
      <c r="B60" s="337"/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</row>
    <row r="61" spans="1:13" x14ac:dyDescent="0.3">
      <c r="A61" s="337"/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</row>
    <row r="62" spans="1:13" x14ac:dyDescent="0.3">
      <c r="A62" s="337"/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</row>
    <row r="63" spans="1:13" x14ac:dyDescent="0.3">
      <c r="A63" s="337"/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</row>
    <row r="64" spans="1:13" x14ac:dyDescent="0.3">
      <c r="A64" s="337"/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</row>
    <row r="65" spans="1:13" x14ac:dyDescent="0.3">
      <c r="A65" s="337"/>
      <c r="B65" s="337"/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</row>
    <row r="66" spans="1:13" x14ac:dyDescent="0.3">
      <c r="A66" s="337"/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</row>
    <row r="67" spans="1:13" x14ac:dyDescent="0.3">
      <c r="A67" s="337"/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</row>
    <row r="68" spans="1:13" x14ac:dyDescent="0.3">
      <c r="A68" s="337"/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</row>
    <row r="69" spans="1:13" x14ac:dyDescent="0.3">
      <c r="A69" s="337"/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</row>
    <row r="70" spans="1:13" x14ac:dyDescent="0.3">
      <c r="A70" s="337"/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</row>
    <row r="71" spans="1:13" x14ac:dyDescent="0.3">
      <c r="A71" s="337"/>
      <c r="B71" s="337"/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337"/>
    </row>
    <row r="72" spans="1:13" x14ac:dyDescent="0.3">
      <c r="A72" s="337"/>
      <c r="B72" s="337"/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</row>
    <row r="73" spans="1:13" x14ac:dyDescent="0.3">
      <c r="A73" s="337"/>
      <c r="B73" s="337"/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</row>
    <row r="74" spans="1:13" x14ac:dyDescent="0.3">
      <c r="A74" s="337"/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7"/>
      <c r="M74" s="337"/>
    </row>
    <row r="75" spans="1:13" x14ac:dyDescent="0.3">
      <c r="A75" s="337"/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</row>
    <row r="76" spans="1:13" x14ac:dyDescent="0.3">
      <c r="A76" s="337"/>
      <c r="B76" s="337"/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</row>
    <row r="77" spans="1:13" x14ac:dyDescent="0.3">
      <c r="A77" s="337"/>
      <c r="B77" s="337"/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</row>
    <row r="78" spans="1:13" x14ac:dyDescent="0.3">
      <c r="A78" s="337"/>
      <c r="B78" s="337"/>
      <c r="C78" s="337"/>
      <c r="D78" s="337"/>
      <c r="E78" s="337"/>
      <c r="F78" s="337"/>
      <c r="G78" s="337"/>
      <c r="H78" s="337"/>
      <c r="I78" s="337"/>
      <c r="J78" s="337"/>
      <c r="K78" s="337"/>
      <c r="L78" s="337"/>
      <c r="M78" s="337"/>
    </row>
    <row r="79" spans="1:13" x14ac:dyDescent="0.3">
      <c r="A79" s="337"/>
      <c r="B79" s="337"/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</row>
    <row r="80" spans="1:13" x14ac:dyDescent="0.3">
      <c r="A80" s="337"/>
      <c r="B80" s="337"/>
      <c r="C80" s="337"/>
      <c r="D80" s="337"/>
      <c r="E80" s="337"/>
      <c r="F80" s="337"/>
      <c r="G80" s="337"/>
      <c r="H80" s="337"/>
      <c r="I80" s="337"/>
      <c r="J80" s="337"/>
      <c r="K80" s="337"/>
      <c r="L80" s="337"/>
      <c r="M80" s="337"/>
    </row>
    <row r="81" spans="1:13" x14ac:dyDescent="0.3">
      <c r="A81" s="337"/>
      <c r="B81" s="337"/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</row>
    <row r="82" spans="1:13" x14ac:dyDescent="0.3">
      <c r="A82" s="337"/>
      <c r="B82" s="337"/>
      <c r="C82" s="337"/>
      <c r="D82" s="337"/>
      <c r="E82" s="337"/>
      <c r="F82" s="337"/>
      <c r="G82" s="337"/>
      <c r="H82" s="337"/>
      <c r="I82" s="337"/>
      <c r="J82" s="337"/>
      <c r="K82" s="337"/>
      <c r="L82" s="337"/>
      <c r="M82" s="337"/>
    </row>
    <row r="83" spans="1:13" x14ac:dyDescent="0.3">
      <c r="A83" s="337"/>
      <c r="B83" s="337"/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</row>
    <row r="84" spans="1:13" x14ac:dyDescent="0.3">
      <c r="A84" s="337"/>
      <c r="B84" s="337"/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</row>
    <row r="85" spans="1:13" x14ac:dyDescent="0.3">
      <c r="A85" s="337"/>
      <c r="B85" s="337"/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</row>
    <row r="86" spans="1:13" x14ac:dyDescent="0.3">
      <c r="A86" s="337"/>
      <c r="B86" s="337"/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</row>
    <row r="87" spans="1:13" x14ac:dyDescent="0.3">
      <c r="A87" s="337"/>
      <c r="B87" s="337"/>
      <c r="C87" s="337"/>
      <c r="D87" s="337"/>
      <c r="E87" s="337"/>
      <c r="F87" s="337"/>
      <c r="G87" s="337"/>
      <c r="H87" s="337"/>
      <c r="I87" s="337"/>
      <c r="J87" s="337"/>
      <c r="K87" s="337"/>
      <c r="L87" s="337"/>
      <c r="M87" s="337"/>
    </row>
    <row r="88" spans="1:13" x14ac:dyDescent="0.3">
      <c r="A88" s="337"/>
      <c r="B88" s="337"/>
      <c r="C88" s="337"/>
      <c r="D88" s="337"/>
      <c r="E88" s="337"/>
      <c r="F88" s="337"/>
      <c r="G88" s="337"/>
      <c r="H88" s="337"/>
      <c r="I88" s="337"/>
      <c r="J88" s="337"/>
      <c r="K88" s="337"/>
      <c r="L88" s="337"/>
      <c r="M88" s="337"/>
    </row>
    <row r="89" spans="1:13" x14ac:dyDescent="0.3">
      <c r="A89" s="337"/>
      <c r="B89" s="337"/>
      <c r="C89" s="337"/>
      <c r="D89" s="337"/>
      <c r="E89" s="337"/>
      <c r="F89" s="337"/>
      <c r="G89" s="337"/>
      <c r="H89" s="337"/>
      <c r="I89" s="337"/>
      <c r="J89" s="337"/>
      <c r="K89" s="337"/>
      <c r="L89" s="337"/>
      <c r="M89" s="337"/>
    </row>
    <row r="90" spans="1:13" x14ac:dyDescent="0.3">
      <c r="A90" s="337"/>
      <c r="B90" s="337"/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M90" s="337"/>
    </row>
    <row r="91" spans="1:13" x14ac:dyDescent="0.3">
      <c r="A91" s="337"/>
      <c r="B91" s="337"/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</row>
    <row r="92" spans="1:13" x14ac:dyDescent="0.3">
      <c r="A92" s="337"/>
      <c r="B92" s="337"/>
      <c r="C92" s="337"/>
      <c r="D92" s="337"/>
      <c r="E92" s="337"/>
      <c r="F92" s="337"/>
      <c r="G92" s="337"/>
      <c r="H92" s="337"/>
      <c r="I92" s="337"/>
      <c r="J92" s="337"/>
      <c r="K92" s="337"/>
      <c r="L92" s="337"/>
      <c r="M92" s="337"/>
    </row>
    <row r="93" spans="1:13" x14ac:dyDescent="0.3">
      <c r="A93" s="337"/>
      <c r="B93" s="337"/>
      <c r="C93" s="337"/>
      <c r="D93" s="337"/>
      <c r="E93" s="337"/>
      <c r="F93" s="337"/>
      <c r="G93" s="337"/>
      <c r="H93" s="337"/>
      <c r="I93" s="337"/>
      <c r="J93" s="337"/>
      <c r="K93" s="337"/>
      <c r="L93" s="337"/>
      <c r="M93" s="337"/>
    </row>
    <row r="94" spans="1:13" x14ac:dyDescent="0.3">
      <c r="A94" s="337"/>
      <c r="B94" s="337"/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</row>
    <row r="95" spans="1:13" x14ac:dyDescent="0.3">
      <c r="A95" s="337"/>
      <c r="D95" s="337"/>
      <c r="E95" s="337"/>
      <c r="F95" s="337"/>
      <c r="G95" s="337"/>
      <c r="H95" s="337"/>
      <c r="I95" s="337"/>
      <c r="J95" s="337"/>
      <c r="K95" s="337"/>
      <c r="L95" s="337"/>
      <c r="M95" s="337"/>
    </row>
    <row r="96" spans="1:13" x14ac:dyDescent="0.3">
      <c r="A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</row>
    <row r="97" spans="1:13" x14ac:dyDescent="0.3">
      <c r="A97" s="337"/>
      <c r="D97" s="337"/>
      <c r="E97" s="337"/>
      <c r="F97" s="337"/>
      <c r="G97" s="337"/>
      <c r="H97" s="337"/>
      <c r="I97" s="337"/>
      <c r="J97" s="337"/>
      <c r="M97" s="337"/>
    </row>
    <row r="98" spans="1:13" x14ac:dyDescent="0.3">
      <c r="A98" s="337"/>
    </row>
  </sheetData>
  <sheetProtection password="E21E" sheet="1" objects="1" scenarios="1" autoFilter="0"/>
  <autoFilter ref="A1:G27"/>
  <sortState ref="D2:D6">
    <sortCondition ref="D2"/>
  </sortState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33"/>
  <sheetViews>
    <sheetView showGridLines="0" workbookViewId="0">
      <selection activeCell="C26" sqref="C26:D31"/>
    </sheetView>
  </sheetViews>
  <sheetFormatPr defaultColWidth="8.88671875" defaultRowHeight="14.4" x14ac:dyDescent="0.3"/>
  <cols>
    <col min="1" max="1" width="30.44140625" style="154" customWidth="1"/>
    <col min="2" max="3" width="16.44140625" style="154" customWidth="1"/>
    <col min="4" max="4" width="16.5546875" style="154" customWidth="1"/>
    <col min="5" max="16384" width="8.88671875" style="154"/>
  </cols>
  <sheetData>
    <row r="1" spans="1:4" ht="18" x14ac:dyDescent="0.3">
      <c r="A1" s="88" t="s">
        <v>95</v>
      </c>
      <c r="B1" s="428">
        <f>'Rekapitulace 1'!B1</f>
        <v>0</v>
      </c>
      <c r="C1" s="428"/>
      <c r="D1" s="428"/>
    </row>
    <row r="2" spans="1:4" ht="39.6" customHeight="1" x14ac:dyDescent="0.3">
      <c r="A2" s="88" t="s">
        <v>0</v>
      </c>
      <c r="B2" s="429">
        <f>'Rekapitulace 1'!B2</f>
        <v>0</v>
      </c>
      <c r="C2" s="430"/>
      <c r="D2" s="431"/>
    </row>
    <row r="3" spans="1:4" ht="18" x14ac:dyDescent="0.3">
      <c r="A3" s="88" t="s">
        <v>207</v>
      </c>
      <c r="B3" s="428">
        <f>'Rekapitulace 1'!B3</f>
        <v>0</v>
      </c>
      <c r="C3" s="428"/>
      <c r="D3" s="428"/>
    </row>
    <row r="4" spans="1:4" ht="18" x14ac:dyDescent="0.3">
      <c r="A4" s="88" t="s">
        <v>112</v>
      </c>
      <c r="B4" s="428">
        <f>'Rekapitulace 1'!B4</f>
        <v>0</v>
      </c>
      <c r="C4" s="428"/>
      <c r="D4" s="428"/>
    </row>
    <row r="5" spans="1:4" ht="18" x14ac:dyDescent="0.3">
      <c r="A5" s="88" t="s">
        <v>219</v>
      </c>
      <c r="B5" s="428">
        <f>'Rekapitulace 1'!B5</f>
        <v>0</v>
      </c>
      <c r="C5" s="428"/>
      <c r="D5" s="428"/>
    </row>
    <row r="6" spans="1:4" ht="18" x14ac:dyDescent="0.3">
      <c r="A6" s="88" t="s">
        <v>186</v>
      </c>
      <c r="B6" s="428">
        <f>'Rekapitulace 1'!B6</f>
        <v>0</v>
      </c>
      <c r="C6" s="428"/>
      <c r="D6" s="428"/>
    </row>
    <row r="7" spans="1:4" ht="18" x14ac:dyDescent="0.3">
      <c r="A7" s="88" t="s">
        <v>245</v>
      </c>
      <c r="B7" s="428">
        <f>'Rekapitulace 1'!B7</f>
        <v>0</v>
      </c>
      <c r="C7" s="428"/>
      <c r="D7" s="428"/>
    </row>
    <row r="8" spans="1:4" ht="18" x14ac:dyDescent="0.3">
      <c r="A8" s="88" t="s">
        <v>246</v>
      </c>
      <c r="B8" s="428">
        <f>'Rekapitulace 1'!B8</f>
        <v>0</v>
      </c>
      <c r="C8" s="428"/>
      <c r="D8" s="428"/>
    </row>
    <row r="9" spans="1:4" ht="31.95" customHeight="1" x14ac:dyDescent="0.3">
      <c r="A9" s="96"/>
      <c r="B9" s="97"/>
      <c r="C9" s="97"/>
      <c r="D9" s="97"/>
    </row>
    <row r="10" spans="1:4" x14ac:dyDescent="0.3">
      <c r="A10" s="96"/>
      <c r="B10" s="96"/>
      <c r="C10" s="96"/>
      <c r="D10" s="96"/>
    </row>
    <row r="11" spans="1:4" ht="15.6" x14ac:dyDescent="0.3">
      <c r="A11" s="426" t="s">
        <v>386</v>
      </c>
      <c r="B11" s="427"/>
      <c r="C11" s="96"/>
      <c r="D11" s="380"/>
    </row>
    <row r="12" spans="1:4" ht="15.6" x14ac:dyDescent="0.3">
      <c r="A12" s="426" t="s">
        <v>387</v>
      </c>
      <c r="B12" s="427"/>
      <c r="C12" s="96"/>
      <c r="D12" s="380"/>
    </row>
    <row r="13" spans="1:4" ht="15.6" x14ac:dyDescent="0.3">
      <c r="A13" s="426" t="s">
        <v>388</v>
      </c>
      <c r="B13" s="427"/>
      <c r="C13" s="96"/>
      <c r="D13" s="336"/>
    </row>
    <row r="14" spans="1:4" s="238" customFormat="1" ht="15.6" x14ac:dyDescent="0.3">
      <c r="A14" s="232" t="s">
        <v>420</v>
      </c>
      <c r="B14" s="233"/>
      <c r="C14" s="96"/>
      <c r="D14" s="381"/>
    </row>
    <row r="15" spans="1:4" s="343" customFormat="1" ht="15.6" x14ac:dyDescent="0.3">
      <c r="A15" s="362" t="s">
        <v>553</v>
      </c>
      <c r="B15" s="363"/>
      <c r="C15" s="96"/>
      <c r="D15" s="336"/>
    </row>
    <row r="16" spans="1:4" ht="15.6" x14ac:dyDescent="0.3">
      <c r="A16" s="426" t="s">
        <v>389</v>
      </c>
      <c r="B16" s="427"/>
      <c r="C16" s="96"/>
      <c r="D16" s="231">
        <f>'Smlouvy, zakázky a jiné potřeby'!K10</f>
        <v>0</v>
      </c>
    </row>
    <row r="17" spans="1:4" s="238" customFormat="1" ht="15.6" x14ac:dyDescent="0.3">
      <c r="A17" s="426" t="s">
        <v>422</v>
      </c>
      <c r="B17" s="427"/>
      <c r="C17" s="96"/>
      <c r="D17" s="231">
        <f>SUMIFS('Smlouvy, zakázky a jiné potřeby'!O16:O115,'Smlouvy, zakázky a jiné potřeby'!F16:F115,"ano")</f>
        <v>0</v>
      </c>
    </row>
    <row r="18" spans="1:4" s="238" customFormat="1" ht="15.6" x14ac:dyDescent="0.3">
      <c r="A18" s="426" t="s">
        <v>425</v>
      </c>
      <c r="B18" s="427"/>
      <c r="C18" s="96"/>
      <c r="D18" s="231">
        <f>Faktury!H10</f>
        <v>0</v>
      </c>
    </row>
    <row r="19" spans="1:4" s="238" customFormat="1" ht="15.6" x14ac:dyDescent="0.3">
      <c r="A19" s="426" t="s">
        <v>423</v>
      </c>
      <c r="B19" s="427"/>
      <c r="C19" s="96"/>
      <c r="D19" s="236" t="e">
        <f>D17/'Rekapitulace 1'!D10</f>
        <v>#DIV/0!</v>
      </c>
    </row>
    <row r="20" spans="1:4" s="238" customFormat="1" ht="15.6" x14ac:dyDescent="0.3">
      <c r="A20" s="426" t="s">
        <v>424</v>
      </c>
      <c r="B20" s="427"/>
      <c r="C20" s="96"/>
      <c r="D20" s="236" t="e">
        <f>D18/'Rekapitulace 1'!D10</f>
        <v>#DIV/0!</v>
      </c>
    </row>
    <row r="21" spans="1:4" x14ac:dyDescent="0.3">
      <c r="A21" s="96"/>
      <c r="B21" s="96"/>
      <c r="C21" s="96"/>
      <c r="D21" s="96"/>
    </row>
    <row r="22" spans="1:4" ht="15.6" x14ac:dyDescent="0.3">
      <c r="A22" s="426" t="s">
        <v>390</v>
      </c>
      <c r="B22" s="427"/>
      <c r="C22" s="96"/>
      <c r="D22" s="383"/>
    </row>
    <row r="23" spans="1:4" ht="15.6" x14ac:dyDescent="0.3">
      <c r="A23" s="426" t="s">
        <v>427</v>
      </c>
      <c r="B23" s="427"/>
      <c r="C23" s="96"/>
      <c r="D23" s="383"/>
    </row>
    <row r="24" spans="1:4" ht="15.6" x14ac:dyDescent="0.3">
      <c r="A24" s="426" t="s">
        <v>391</v>
      </c>
      <c r="B24" s="427"/>
      <c r="C24" s="96"/>
      <c r="D24" s="382"/>
    </row>
    <row r="25" spans="1:4" x14ac:dyDescent="0.3">
      <c r="A25" s="96"/>
      <c r="B25" s="96"/>
      <c r="C25" s="96"/>
      <c r="D25" s="96"/>
    </row>
    <row r="26" spans="1:4" ht="25.8" customHeight="1" x14ac:dyDescent="0.3">
      <c r="A26" s="426" t="s">
        <v>392</v>
      </c>
      <c r="B26" s="427"/>
      <c r="C26" s="434"/>
      <c r="D26" s="435"/>
    </row>
    <row r="27" spans="1:4" ht="26.4" customHeight="1" x14ac:dyDescent="0.3">
      <c r="A27" s="426" t="s">
        <v>393</v>
      </c>
      <c r="B27" s="427"/>
      <c r="C27" s="434"/>
      <c r="D27" s="435"/>
    </row>
    <row r="28" spans="1:4" s="238" customFormat="1" ht="26.4" customHeight="1" x14ac:dyDescent="0.3">
      <c r="A28" s="426" t="s">
        <v>419</v>
      </c>
      <c r="B28" s="427"/>
      <c r="C28" s="434"/>
      <c r="D28" s="435"/>
    </row>
    <row r="29" spans="1:4" ht="15.6" customHeight="1" x14ac:dyDescent="0.3">
      <c r="A29" s="426" t="s">
        <v>428</v>
      </c>
      <c r="B29" s="427"/>
      <c r="C29" s="432"/>
      <c r="D29" s="433"/>
    </row>
    <row r="30" spans="1:4" ht="15.6" customHeight="1" x14ac:dyDescent="0.3">
      <c r="A30" s="426" t="s">
        <v>429</v>
      </c>
      <c r="B30" s="427"/>
      <c r="C30" s="432"/>
      <c r="D30" s="433"/>
    </row>
    <row r="31" spans="1:4" s="238" customFormat="1" ht="15.6" customHeight="1" x14ac:dyDescent="0.3">
      <c r="A31" s="426" t="s">
        <v>430</v>
      </c>
      <c r="B31" s="427"/>
      <c r="C31" s="432"/>
      <c r="D31" s="433"/>
    </row>
    <row r="33" spans="1:1" x14ac:dyDescent="0.3">
      <c r="A33" s="155" t="s">
        <v>224</v>
      </c>
    </row>
  </sheetData>
  <sheetProtection password="E21E" sheet="1" objects="1" scenarios="1" autoFilter="0"/>
  <mergeCells count="31">
    <mergeCell ref="C31:D31"/>
    <mergeCell ref="C26:D26"/>
    <mergeCell ref="C27:D27"/>
    <mergeCell ref="C28:D28"/>
    <mergeCell ref="C29:D29"/>
    <mergeCell ref="C30:D30"/>
    <mergeCell ref="A17:B17"/>
    <mergeCell ref="A18:B18"/>
    <mergeCell ref="A19:B19"/>
    <mergeCell ref="A20:B20"/>
    <mergeCell ref="A22:B22"/>
    <mergeCell ref="A23:B23"/>
    <mergeCell ref="A31:B31"/>
    <mergeCell ref="A24:B24"/>
    <mergeCell ref="A26:B26"/>
    <mergeCell ref="A27:B27"/>
    <mergeCell ref="A28:B28"/>
    <mergeCell ref="A29:B29"/>
    <mergeCell ref="A30:B30"/>
    <mergeCell ref="A16:B16"/>
    <mergeCell ref="B1:D1"/>
    <mergeCell ref="B2:D2"/>
    <mergeCell ref="B3:D3"/>
    <mergeCell ref="B4:D4"/>
    <mergeCell ref="B5:D5"/>
    <mergeCell ref="B6:D6"/>
    <mergeCell ref="B7:D7"/>
    <mergeCell ref="B8:D8"/>
    <mergeCell ref="A11:B11"/>
    <mergeCell ref="A12:B12"/>
    <mergeCell ref="A13:B13"/>
  </mergeCells>
  <dataValidations count="3">
    <dataValidation type="list" allowBlank="1" showInputMessage="1" showErrorMessage="1" sqref="C26:D26">
      <formula1>Název_stavu_v_MS2014</formula1>
    </dataValidation>
    <dataValidation type="list" allowBlank="1" showInputMessage="1" showErrorMessage="1" sqref="C27:D27">
      <formula1>Proces_v_MS2014</formula1>
    </dataValidation>
    <dataValidation type="list" allowBlank="1" showInputMessage="1" showErrorMessage="1" sqref="C28:D28">
      <formula1>Stav</formula1>
    </dataValidation>
  </dataValidations>
  <pageMargins left="0.70866141732283472" right="0.70866141732283472" top="1.9685039370078741" bottom="0.78740157480314965" header="0.31496062992125984" footer="0.31496062992125984"/>
  <pageSetup paperSize="9" orientation="portrait" r:id="rId1"/>
  <headerFooter>
    <oddHeader>&amp;L&amp;G&amp;R&amp;G</oddHeader>
    <oddFooter>&amp;R&amp;D
&amp;T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51"/>
  <sheetViews>
    <sheetView showGridLines="0" zoomScaleNormal="100" workbookViewId="0">
      <selection activeCell="A15" sqref="A15"/>
    </sheetView>
  </sheetViews>
  <sheetFormatPr defaultRowHeight="14.4" x14ac:dyDescent="0.3"/>
  <cols>
    <col min="1" max="1" width="8.33203125" customWidth="1"/>
    <col min="2" max="2" width="34.109375" customWidth="1"/>
    <col min="3" max="3" width="16.109375" style="2" customWidth="1"/>
    <col min="4" max="11" width="16.109375" customWidth="1"/>
  </cols>
  <sheetData>
    <row r="1" spans="1:12" s="260" customFormat="1" ht="23.4" x14ac:dyDescent="0.45">
      <c r="A1" s="273" t="s">
        <v>475</v>
      </c>
      <c r="B1" s="274"/>
      <c r="C1" s="276"/>
      <c r="D1" s="346"/>
      <c r="E1" s="274"/>
      <c r="F1" s="274"/>
      <c r="G1" s="274"/>
      <c r="H1" s="274"/>
      <c r="I1" s="274"/>
      <c r="J1" s="274"/>
      <c r="K1" s="274"/>
    </row>
    <row r="2" spans="1:12" s="260" customFormat="1" ht="18" x14ac:dyDescent="0.35">
      <c r="A2" s="274" t="s">
        <v>95</v>
      </c>
      <c r="B2" s="274"/>
      <c r="C2" s="275">
        <f>'Rekapitulace 1'!B1</f>
        <v>0</v>
      </c>
      <c r="D2" s="274"/>
      <c r="E2" s="274"/>
      <c r="F2" s="274"/>
      <c r="G2" s="274"/>
      <c r="H2" s="274"/>
      <c r="I2" s="274"/>
      <c r="J2" s="274"/>
      <c r="K2" s="274"/>
    </row>
    <row r="3" spans="1:12" s="260" customFormat="1" ht="18" x14ac:dyDescent="0.35">
      <c r="A3" s="274" t="s">
        <v>0</v>
      </c>
      <c r="B3" s="274"/>
      <c r="C3" s="275">
        <f>'Rekapitulace 1'!B2</f>
        <v>0</v>
      </c>
      <c r="D3" s="274"/>
      <c r="E3" s="274"/>
      <c r="F3" s="274"/>
      <c r="G3" s="274"/>
      <c r="H3" s="274"/>
      <c r="I3" s="274"/>
      <c r="J3" s="274"/>
      <c r="K3" s="274"/>
    </row>
    <row r="4" spans="1:12" ht="27.6" customHeight="1" x14ac:dyDescent="0.3">
      <c r="A4" s="274"/>
      <c r="B4" s="102" t="s">
        <v>191</v>
      </c>
      <c r="C4" s="94" t="s">
        <v>109</v>
      </c>
      <c r="D4" s="94">
        <v>2016</v>
      </c>
      <c r="E4" s="94">
        <v>2017</v>
      </c>
      <c r="F4" s="94">
        <v>2018</v>
      </c>
      <c r="G4" s="94">
        <v>2019</v>
      </c>
      <c r="H4" s="94">
        <v>2020</v>
      </c>
      <c r="I4" s="94">
        <v>2021</v>
      </c>
      <c r="J4" s="94">
        <v>2022</v>
      </c>
      <c r="K4" s="94">
        <v>2023</v>
      </c>
    </row>
    <row r="5" spans="1:12" ht="15.6" x14ac:dyDescent="0.3">
      <c r="A5" s="274"/>
      <c r="B5" s="105" t="str">
        <f>IF(B7=C12,"OK","opravte bilanci")</f>
        <v>OK</v>
      </c>
      <c r="C5" s="251">
        <f>SUM(D5:K5)</f>
        <v>0</v>
      </c>
      <c r="D5" s="251">
        <f>'Zdroje RoPD'!G20</f>
        <v>0</v>
      </c>
      <c r="E5" s="251">
        <f>'Zdroje RoPD'!H20</f>
        <v>0</v>
      </c>
      <c r="F5" s="251">
        <f>'Zdroje RoPD'!I20</f>
        <v>0</v>
      </c>
      <c r="G5" s="251">
        <f>'Zdroje RoPD'!J20</f>
        <v>0</v>
      </c>
      <c r="H5" s="251">
        <f>'Zdroje RoPD'!K20</f>
        <v>0</v>
      </c>
      <c r="I5" s="251">
        <f>'Zdroje RoPD'!L20</f>
        <v>0</v>
      </c>
      <c r="J5" s="251">
        <f>'Zdroje RoPD'!M20</f>
        <v>0</v>
      </c>
      <c r="K5" s="251">
        <f>'Zdroje RoPD'!N20</f>
        <v>0</v>
      </c>
      <c r="L5" s="319" t="s">
        <v>546</v>
      </c>
    </row>
    <row r="6" spans="1:12" s="260" customFormat="1" x14ac:dyDescent="0.3">
      <c r="A6" s="274"/>
      <c r="B6" s="274"/>
      <c r="C6" s="251">
        <f>SUM(D6:K6)</f>
        <v>0</v>
      </c>
      <c r="D6" s="251">
        <f>'Smlouvy, zakázky a jiné potřeby'!P10</f>
        <v>0</v>
      </c>
      <c r="E6" s="251">
        <f>'Smlouvy, zakázky a jiné potřeby'!Q10</f>
        <v>0</v>
      </c>
      <c r="F6" s="251">
        <f>'Smlouvy, zakázky a jiné potřeby'!R10</f>
        <v>0</v>
      </c>
      <c r="G6" s="251">
        <f>'Smlouvy, zakázky a jiné potřeby'!S10</f>
        <v>0</v>
      </c>
      <c r="H6" s="251">
        <f>'Smlouvy, zakázky a jiné potřeby'!T10</f>
        <v>0</v>
      </c>
      <c r="I6" s="251">
        <f>'Smlouvy, zakázky a jiné potřeby'!U10</f>
        <v>0</v>
      </c>
      <c r="J6" s="251">
        <f>'Smlouvy, zakázky a jiné potřeby'!V10</f>
        <v>0</v>
      </c>
      <c r="K6" s="251">
        <f>'Smlouvy, zakázky a jiné potřeby'!W10</f>
        <v>0</v>
      </c>
      <c r="L6" s="319" t="s">
        <v>474</v>
      </c>
    </row>
    <row r="7" spans="1:12" ht="15.6" x14ac:dyDescent="0.3">
      <c r="A7" s="274"/>
      <c r="B7" s="104">
        <f>'Rekapitulace 1'!B10</f>
        <v>0</v>
      </c>
      <c r="C7" s="106"/>
      <c r="D7" s="100"/>
      <c r="E7" s="100"/>
      <c r="F7" s="103"/>
      <c r="G7" s="103"/>
      <c r="H7" s="100"/>
      <c r="I7" s="100"/>
      <c r="J7" s="100"/>
      <c r="K7" s="100"/>
    </row>
    <row r="8" spans="1:12" x14ac:dyDescent="0.3">
      <c r="A8" s="100"/>
      <c r="B8" s="100"/>
      <c r="C8" s="101"/>
      <c r="D8" s="100"/>
      <c r="E8" s="100"/>
      <c r="F8" s="100"/>
      <c r="G8" s="100"/>
      <c r="H8" s="100"/>
      <c r="I8" s="100"/>
      <c r="J8" s="100"/>
      <c r="K8" s="100"/>
    </row>
    <row r="9" spans="1:12" x14ac:dyDescent="0.3">
      <c r="A9" s="100"/>
      <c r="B9" s="334"/>
      <c r="C9" s="4" t="s">
        <v>109</v>
      </c>
      <c r="D9" s="4">
        <v>2016</v>
      </c>
      <c r="E9" s="4">
        <v>2017</v>
      </c>
      <c r="F9" s="4">
        <v>2018</v>
      </c>
      <c r="G9" s="4">
        <v>2019</v>
      </c>
      <c r="H9" s="4">
        <v>2020</v>
      </c>
      <c r="I9" s="4">
        <v>2021</v>
      </c>
      <c r="J9" s="4">
        <v>2022</v>
      </c>
      <c r="K9" s="4">
        <v>2023</v>
      </c>
    </row>
    <row r="10" spans="1:12" x14ac:dyDescent="0.3">
      <c r="A10" s="100"/>
      <c r="B10" s="108" t="s">
        <v>107</v>
      </c>
      <c r="C10" s="107">
        <f>SUM(D10:K10)</f>
        <v>0</v>
      </c>
      <c r="D10" s="323">
        <f t="shared" ref="D10:K10" si="0">SUMIF($A$15:$A$49,"I",D$15:D$49)</f>
        <v>0</v>
      </c>
      <c r="E10" s="323">
        <f t="shared" si="0"/>
        <v>0</v>
      </c>
      <c r="F10" s="323">
        <f t="shared" si="0"/>
        <v>0</v>
      </c>
      <c r="G10" s="323">
        <f t="shared" si="0"/>
        <v>0</v>
      </c>
      <c r="H10" s="323">
        <f t="shared" si="0"/>
        <v>0</v>
      </c>
      <c r="I10" s="323">
        <f t="shared" si="0"/>
        <v>0</v>
      </c>
      <c r="J10" s="323">
        <f t="shared" si="0"/>
        <v>0</v>
      </c>
      <c r="K10" s="323">
        <f t="shared" si="0"/>
        <v>0</v>
      </c>
    </row>
    <row r="11" spans="1:12" x14ac:dyDescent="0.3">
      <c r="A11" s="100"/>
      <c r="B11" s="108" t="s">
        <v>108</v>
      </c>
      <c r="C11" s="107">
        <f>SUM(D11:K11)</f>
        <v>0</v>
      </c>
      <c r="D11" s="323">
        <f t="shared" ref="D11:K11" si="1">SUMIF($A$15:$A$49,"N",D$15:D$49)</f>
        <v>0</v>
      </c>
      <c r="E11" s="323">
        <f t="shared" si="1"/>
        <v>0</v>
      </c>
      <c r="F11" s="323">
        <f t="shared" si="1"/>
        <v>0</v>
      </c>
      <c r="G11" s="323">
        <f t="shared" si="1"/>
        <v>0</v>
      </c>
      <c r="H11" s="323">
        <f t="shared" si="1"/>
        <v>0</v>
      </c>
      <c r="I11" s="323">
        <f t="shared" si="1"/>
        <v>0</v>
      </c>
      <c r="J11" s="323">
        <f t="shared" si="1"/>
        <v>0</v>
      </c>
      <c r="K11" s="323">
        <f t="shared" si="1"/>
        <v>0</v>
      </c>
    </row>
    <row r="12" spans="1:12" x14ac:dyDescent="0.3">
      <c r="A12" s="100"/>
      <c r="B12" s="107" t="s">
        <v>109</v>
      </c>
      <c r="C12" s="107">
        <f>SUM(D12:K12)</f>
        <v>0</v>
      </c>
      <c r="D12" s="110">
        <f>SUM(D10:D11)</f>
        <v>0</v>
      </c>
      <c r="E12" s="110">
        <f t="shared" ref="E12:K12" si="2">SUM(E10:E11)</f>
        <v>0</v>
      </c>
      <c r="F12" s="110">
        <f t="shared" si="2"/>
        <v>0</v>
      </c>
      <c r="G12" s="110">
        <f t="shared" si="2"/>
        <v>0</v>
      </c>
      <c r="H12" s="110">
        <f t="shared" si="2"/>
        <v>0</v>
      </c>
      <c r="I12" s="110">
        <f t="shared" si="2"/>
        <v>0</v>
      </c>
      <c r="J12" s="110">
        <f t="shared" si="2"/>
        <v>0</v>
      </c>
      <c r="K12" s="110">
        <f t="shared" si="2"/>
        <v>0</v>
      </c>
    </row>
    <row r="13" spans="1:12" x14ac:dyDescent="0.3">
      <c r="A13" s="100"/>
      <c r="B13" s="100"/>
      <c r="C13" s="101"/>
      <c r="D13" s="100"/>
      <c r="E13" s="100"/>
      <c r="F13" s="100"/>
      <c r="G13" s="100"/>
      <c r="H13" s="100"/>
      <c r="I13" s="100"/>
      <c r="J13" s="100"/>
      <c r="K13" s="100"/>
    </row>
    <row r="14" spans="1:12" s="1" customFormat="1" x14ac:dyDescent="0.3">
      <c r="A14" s="4" t="s">
        <v>104</v>
      </c>
      <c r="B14" s="247" t="s">
        <v>96</v>
      </c>
      <c r="C14" s="4" t="s">
        <v>109</v>
      </c>
      <c r="D14" s="4">
        <v>2016</v>
      </c>
      <c r="E14" s="4">
        <v>2017</v>
      </c>
      <c r="F14" s="4">
        <v>2018</v>
      </c>
      <c r="G14" s="4">
        <v>2019</v>
      </c>
      <c r="H14" s="4">
        <v>2020</v>
      </c>
      <c r="I14" s="4">
        <v>2021</v>
      </c>
      <c r="J14" s="4">
        <v>2022</v>
      </c>
      <c r="K14" s="4">
        <v>2023</v>
      </c>
    </row>
    <row r="15" spans="1:12" ht="21.6" customHeight="1" x14ac:dyDescent="0.3">
      <c r="A15" s="364"/>
      <c r="B15" s="365"/>
      <c r="C15" s="107">
        <f>SUM(D15:K15)</f>
        <v>0</v>
      </c>
      <c r="D15" s="397"/>
      <c r="E15" s="397"/>
      <c r="F15" s="397"/>
      <c r="G15" s="397"/>
      <c r="H15" s="397"/>
      <c r="I15" s="397"/>
      <c r="J15" s="397"/>
      <c r="K15" s="397"/>
    </row>
    <row r="16" spans="1:12" ht="14.4" customHeight="1" x14ac:dyDescent="0.3">
      <c r="A16" s="364"/>
      <c r="B16" s="365"/>
      <c r="C16" s="107">
        <f>SUM(D16:K16)</f>
        <v>0</v>
      </c>
      <c r="D16" s="397"/>
      <c r="E16" s="397"/>
      <c r="F16" s="397"/>
      <c r="G16" s="397"/>
      <c r="H16" s="397"/>
      <c r="I16" s="397"/>
      <c r="J16" s="397"/>
      <c r="K16" s="397"/>
    </row>
    <row r="17" spans="1:11" ht="14.4" customHeight="1" x14ac:dyDescent="0.3">
      <c r="A17" s="364"/>
      <c r="B17" s="365"/>
      <c r="C17" s="107">
        <f>SUM(D17:K17)</f>
        <v>0</v>
      </c>
      <c r="D17" s="397"/>
      <c r="E17" s="397"/>
      <c r="F17" s="397"/>
      <c r="G17" s="397"/>
      <c r="H17" s="397"/>
      <c r="I17" s="397"/>
      <c r="J17" s="397"/>
      <c r="K17" s="397"/>
    </row>
    <row r="18" spans="1:11" ht="14.4" customHeight="1" x14ac:dyDescent="0.3">
      <c r="A18" s="364"/>
      <c r="B18" s="365"/>
      <c r="C18" s="107">
        <f t="shared" ref="C18:C49" si="3">SUM(D18:K18)</f>
        <v>0</v>
      </c>
      <c r="D18" s="397"/>
      <c r="E18" s="397"/>
      <c r="F18" s="397"/>
      <c r="G18" s="397"/>
      <c r="H18" s="397"/>
      <c r="I18" s="397"/>
      <c r="J18" s="397"/>
      <c r="K18" s="397"/>
    </row>
    <row r="19" spans="1:11" ht="14.4" customHeight="1" x14ac:dyDescent="0.3">
      <c r="A19" s="364"/>
      <c r="B19" s="365"/>
      <c r="C19" s="107">
        <f t="shared" si="3"/>
        <v>0</v>
      </c>
      <c r="D19" s="397"/>
      <c r="E19" s="397"/>
      <c r="F19" s="397"/>
      <c r="G19" s="397"/>
      <c r="H19" s="397"/>
      <c r="I19" s="397"/>
      <c r="J19" s="397"/>
      <c r="K19" s="397"/>
    </row>
    <row r="20" spans="1:11" x14ac:dyDescent="0.3">
      <c r="A20" s="364"/>
      <c r="B20" s="365"/>
      <c r="C20" s="107">
        <f t="shared" si="3"/>
        <v>0</v>
      </c>
      <c r="D20" s="397"/>
      <c r="E20" s="397"/>
      <c r="F20" s="397"/>
      <c r="G20" s="397"/>
      <c r="H20" s="397"/>
      <c r="I20" s="397"/>
      <c r="J20" s="397"/>
      <c r="K20" s="397"/>
    </row>
    <row r="21" spans="1:11" x14ac:dyDescent="0.3">
      <c r="A21" s="364"/>
      <c r="B21" s="365"/>
      <c r="C21" s="107">
        <f t="shared" si="3"/>
        <v>0</v>
      </c>
      <c r="D21" s="397"/>
      <c r="E21" s="397"/>
      <c r="F21" s="397"/>
      <c r="G21" s="397"/>
      <c r="H21" s="397"/>
      <c r="I21" s="397"/>
      <c r="J21" s="397"/>
      <c r="K21" s="397"/>
    </row>
    <row r="22" spans="1:11" x14ac:dyDescent="0.3">
      <c r="A22" s="364"/>
      <c r="B22" s="365"/>
      <c r="C22" s="107">
        <f t="shared" si="3"/>
        <v>0</v>
      </c>
      <c r="D22" s="397"/>
      <c r="E22" s="397"/>
      <c r="F22" s="397"/>
      <c r="G22" s="397"/>
      <c r="H22" s="397"/>
      <c r="I22" s="397"/>
      <c r="J22" s="397"/>
      <c r="K22" s="397"/>
    </row>
    <row r="23" spans="1:11" ht="14.4" customHeight="1" x14ac:dyDescent="0.3">
      <c r="A23" s="396"/>
      <c r="B23" s="365"/>
      <c r="C23" s="107">
        <f t="shared" si="3"/>
        <v>0</v>
      </c>
      <c r="D23" s="397"/>
      <c r="E23" s="397"/>
      <c r="F23" s="397"/>
      <c r="G23" s="397"/>
      <c r="H23" s="397"/>
      <c r="I23" s="397"/>
      <c r="J23" s="397"/>
      <c r="K23" s="397"/>
    </row>
    <row r="24" spans="1:11" x14ac:dyDescent="0.3">
      <c r="A24" s="396"/>
      <c r="B24" s="365"/>
      <c r="C24" s="107">
        <f t="shared" si="3"/>
        <v>0</v>
      </c>
      <c r="D24" s="397"/>
      <c r="E24" s="397"/>
      <c r="F24" s="397"/>
      <c r="G24" s="397"/>
      <c r="H24" s="397"/>
      <c r="I24" s="397"/>
      <c r="J24" s="397"/>
      <c r="K24" s="397"/>
    </row>
    <row r="25" spans="1:11" x14ac:dyDescent="0.3">
      <c r="A25" s="396"/>
      <c r="B25" s="365"/>
      <c r="C25" s="107">
        <f t="shared" si="3"/>
        <v>0</v>
      </c>
      <c r="D25" s="397"/>
      <c r="E25" s="397"/>
      <c r="F25" s="397"/>
      <c r="G25" s="397"/>
      <c r="H25" s="397"/>
      <c r="I25" s="397"/>
      <c r="J25" s="397"/>
      <c r="K25" s="397"/>
    </row>
    <row r="26" spans="1:11" x14ac:dyDescent="0.3">
      <c r="A26" s="396"/>
      <c r="B26" s="365"/>
      <c r="C26" s="107">
        <f t="shared" si="3"/>
        <v>0</v>
      </c>
      <c r="D26" s="397"/>
      <c r="E26" s="397"/>
      <c r="F26" s="397"/>
      <c r="G26" s="397"/>
      <c r="H26" s="397"/>
      <c r="I26" s="397"/>
      <c r="J26" s="397"/>
      <c r="K26" s="397"/>
    </row>
    <row r="27" spans="1:11" x14ac:dyDescent="0.3">
      <c r="A27" s="396"/>
      <c r="B27" s="365"/>
      <c r="C27" s="107">
        <f t="shared" si="3"/>
        <v>0</v>
      </c>
      <c r="D27" s="397"/>
      <c r="E27" s="397"/>
      <c r="F27" s="397"/>
      <c r="G27" s="397"/>
      <c r="H27" s="397"/>
      <c r="I27" s="397"/>
      <c r="J27" s="397"/>
      <c r="K27" s="397"/>
    </row>
    <row r="28" spans="1:11" x14ac:dyDescent="0.3">
      <c r="A28" s="396"/>
      <c r="B28" s="365"/>
      <c r="C28" s="107">
        <f t="shared" si="3"/>
        <v>0</v>
      </c>
      <c r="D28" s="397"/>
      <c r="E28" s="397"/>
      <c r="F28" s="397"/>
      <c r="G28" s="397"/>
      <c r="H28" s="397"/>
      <c r="I28" s="397"/>
      <c r="J28" s="397"/>
      <c r="K28" s="397"/>
    </row>
    <row r="29" spans="1:11" x14ac:dyDescent="0.3">
      <c r="A29" s="396"/>
      <c r="B29" s="365"/>
      <c r="C29" s="107">
        <f t="shared" si="3"/>
        <v>0</v>
      </c>
      <c r="D29" s="397"/>
      <c r="E29" s="397"/>
      <c r="F29" s="397"/>
      <c r="G29" s="397"/>
      <c r="H29" s="397"/>
      <c r="I29" s="397"/>
      <c r="J29" s="397"/>
      <c r="K29" s="397"/>
    </row>
    <row r="30" spans="1:11" x14ac:dyDescent="0.3">
      <c r="A30" s="396"/>
      <c r="B30" s="365"/>
      <c r="C30" s="107">
        <f t="shared" si="3"/>
        <v>0</v>
      </c>
      <c r="D30" s="397"/>
      <c r="E30" s="397"/>
      <c r="F30" s="397"/>
      <c r="G30" s="397"/>
      <c r="H30" s="397"/>
      <c r="I30" s="397"/>
      <c r="J30" s="397"/>
      <c r="K30" s="397"/>
    </row>
    <row r="31" spans="1:11" x14ac:dyDescent="0.3">
      <c r="A31" s="396"/>
      <c r="B31" s="405"/>
      <c r="C31" s="107">
        <f t="shared" si="3"/>
        <v>0</v>
      </c>
      <c r="D31" s="397"/>
      <c r="E31" s="397"/>
      <c r="F31" s="397"/>
      <c r="G31" s="397"/>
      <c r="H31" s="397"/>
      <c r="I31" s="397"/>
      <c r="J31" s="397"/>
      <c r="K31" s="397"/>
    </row>
    <row r="32" spans="1:11" x14ac:dyDescent="0.3">
      <c r="A32" s="396"/>
      <c r="B32" s="405"/>
      <c r="C32" s="107">
        <f t="shared" si="3"/>
        <v>0</v>
      </c>
      <c r="D32" s="406"/>
      <c r="E32" s="397"/>
      <c r="F32" s="397"/>
      <c r="G32" s="397"/>
      <c r="H32" s="397"/>
      <c r="I32" s="397"/>
      <c r="J32" s="397"/>
      <c r="K32" s="397"/>
    </row>
    <row r="33" spans="1:11" x14ac:dyDescent="0.3">
      <c r="A33" s="396"/>
      <c r="B33" s="405"/>
      <c r="C33" s="107">
        <f t="shared" si="3"/>
        <v>0</v>
      </c>
      <c r="D33" s="406"/>
      <c r="E33" s="397"/>
      <c r="F33" s="397"/>
      <c r="G33" s="397"/>
      <c r="H33" s="397"/>
      <c r="I33" s="397"/>
      <c r="J33" s="397"/>
      <c r="K33" s="397"/>
    </row>
    <row r="34" spans="1:11" x14ac:dyDescent="0.3">
      <c r="A34" s="396"/>
      <c r="B34" s="405"/>
      <c r="C34" s="107">
        <f t="shared" si="3"/>
        <v>0</v>
      </c>
      <c r="D34" s="397"/>
      <c r="E34" s="397"/>
      <c r="F34" s="397"/>
      <c r="G34" s="397"/>
      <c r="H34" s="397"/>
      <c r="I34" s="397"/>
      <c r="J34" s="397"/>
      <c r="K34" s="397"/>
    </row>
    <row r="35" spans="1:11" x14ac:dyDescent="0.3">
      <c r="A35" s="396"/>
      <c r="B35" s="405"/>
      <c r="C35" s="107">
        <f t="shared" si="3"/>
        <v>0</v>
      </c>
      <c r="D35" s="406"/>
      <c r="E35" s="397"/>
      <c r="F35" s="397"/>
      <c r="G35" s="397"/>
      <c r="H35" s="397"/>
      <c r="I35" s="397"/>
      <c r="J35" s="397"/>
      <c r="K35" s="397"/>
    </row>
    <row r="36" spans="1:11" x14ac:dyDescent="0.3">
      <c r="A36" s="396"/>
      <c r="B36" s="405"/>
      <c r="C36" s="107">
        <f t="shared" si="3"/>
        <v>0</v>
      </c>
      <c r="D36" s="397"/>
      <c r="E36" s="397"/>
      <c r="F36" s="397"/>
      <c r="G36" s="397"/>
      <c r="H36" s="397"/>
      <c r="I36" s="397"/>
      <c r="J36" s="397"/>
      <c r="K36" s="397"/>
    </row>
    <row r="37" spans="1:11" x14ac:dyDescent="0.3">
      <c r="A37" s="396"/>
      <c r="B37" s="405"/>
      <c r="C37" s="107">
        <f t="shared" si="3"/>
        <v>0</v>
      </c>
      <c r="D37" s="406"/>
      <c r="E37" s="397"/>
      <c r="F37" s="397"/>
      <c r="G37" s="397"/>
      <c r="H37" s="397"/>
      <c r="I37" s="397"/>
      <c r="J37" s="397"/>
      <c r="K37" s="397"/>
    </row>
    <row r="38" spans="1:11" x14ac:dyDescent="0.3">
      <c r="A38" s="396"/>
      <c r="B38" s="405"/>
      <c r="C38" s="107">
        <f t="shared" si="3"/>
        <v>0</v>
      </c>
      <c r="D38" s="397"/>
      <c r="E38" s="397"/>
      <c r="F38" s="397"/>
      <c r="G38" s="397"/>
      <c r="H38" s="397"/>
      <c r="I38" s="397"/>
      <c r="J38" s="397"/>
      <c r="K38" s="397"/>
    </row>
    <row r="39" spans="1:11" x14ac:dyDescent="0.3">
      <c r="A39" s="396"/>
      <c r="B39" s="405"/>
      <c r="C39" s="107">
        <f t="shared" si="3"/>
        <v>0</v>
      </c>
      <c r="D39" s="406"/>
      <c r="E39" s="397"/>
      <c r="F39" s="397"/>
      <c r="G39" s="397"/>
      <c r="H39" s="397"/>
      <c r="I39" s="397"/>
      <c r="J39" s="397"/>
      <c r="K39" s="397"/>
    </row>
    <row r="40" spans="1:11" x14ac:dyDescent="0.3">
      <c r="A40" s="396"/>
      <c r="B40" s="405"/>
      <c r="C40" s="107">
        <f t="shared" si="3"/>
        <v>0</v>
      </c>
      <c r="D40" s="397"/>
      <c r="E40" s="397"/>
      <c r="F40" s="397"/>
      <c r="G40" s="397"/>
      <c r="H40" s="397"/>
      <c r="I40" s="397"/>
      <c r="J40" s="397"/>
      <c r="K40" s="397"/>
    </row>
    <row r="41" spans="1:11" x14ac:dyDescent="0.3">
      <c r="A41" s="396"/>
      <c r="B41" s="405"/>
      <c r="C41" s="107">
        <f t="shared" si="3"/>
        <v>0</v>
      </c>
      <c r="D41" s="406"/>
      <c r="E41" s="397"/>
      <c r="F41" s="397"/>
      <c r="G41" s="397"/>
      <c r="H41" s="397"/>
      <c r="I41" s="397"/>
      <c r="J41" s="397"/>
      <c r="K41" s="397"/>
    </row>
    <row r="42" spans="1:11" x14ac:dyDescent="0.3">
      <c r="A42" s="396"/>
      <c r="B42" s="405"/>
      <c r="C42" s="107">
        <f t="shared" si="3"/>
        <v>0</v>
      </c>
      <c r="D42" s="406"/>
      <c r="E42" s="397"/>
      <c r="F42" s="397"/>
      <c r="G42" s="397"/>
      <c r="H42" s="397"/>
      <c r="I42" s="397"/>
      <c r="J42" s="397"/>
      <c r="K42" s="397"/>
    </row>
    <row r="43" spans="1:11" x14ac:dyDescent="0.3">
      <c r="A43" s="396"/>
      <c r="B43" s="405"/>
      <c r="C43" s="107">
        <f t="shared" si="3"/>
        <v>0</v>
      </c>
      <c r="D43" s="397"/>
      <c r="E43" s="397"/>
      <c r="F43" s="397"/>
      <c r="G43" s="397"/>
      <c r="H43" s="397"/>
      <c r="I43" s="397"/>
      <c r="J43" s="397"/>
      <c r="K43" s="397"/>
    </row>
    <row r="44" spans="1:11" x14ac:dyDescent="0.3">
      <c r="A44" s="396"/>
      <c r="B44" s="405"/>
      <c r="C44" s="107">
        <f t="shared" si="3"/>
        <v>0</v>
      </c>
      <c r="D44" s="406"/>
      <c r="E44" s="397"/>
      <c r="F44" s="397"/>
      <c r="G44" s="397"/>
      <c r="H44" s="397"/>
      <c r="I44" s="397"/>
      <c r="J44" s="397"/>
      <c r="K44" s="397"/>
    </row>
    <row r="45" spans="1:11" x14ac:dyDescent="0.3">
      <c r="A45" s="396"/>
      <c r="B45" s="405"/>
      <c r="C45" s="107">
        <f t="shared" si="3"/>
        <v>0</v>
      </c>
      <c r="D45" s="397"/>
      <c r="E45" s="397"/>
      <c r="F45" s="397"/>
      <c r="G45" s="397"/>
      <c r="H45" s="397"/>
      <c r="I45" s="397"/>
      <c r="J45" s="397"/>
      <c r="K45" s="397"/>
    </row>
    <row r="46" spans="1:11" x14ac:dyDescent="0.3">
      <c r="A46" s="396"/>
      <c r="B46" s="405"/>
      <c r="C46" s="107">
        <f t="shared" si="3"/>
        <v>0</v>
      </c>
      <c r="D46" s="406"/>
      <c r="E46" s="397"/>
      <c r="F46" s="397"/>
      <c r="G46" s="397"/>
      <c r="H46" s="397"/>
      <c r="I46" s="397"/>
      <c r="J46" s="397"/>
      <c r="K46" s="397"/>
    </row>
    <row r="47" spans="1:11" x14ac:dyDescent="0.3">
      <c r="A47" s="396"/>
      <c r="B47" s="405"/>
      <c r="C47" s="107">
        <f t="shared" si="3"/>
        <v>0</v>
      </c>
      <c r="D47" s="397"/>
      <c r="E47" s="397"/>
      <c r="F47" s="397"/>
      <c r="G47" s="397"/>
      <c r="H47" s="397"/>
      <c r="I47" s="397"/>
      <c r="J47" s="397"/>
      <c r="K47" s="397"/>
    </row>
    <row r="48" spans="1:11" x14ac:dyDescent="0.3">
      <c r="A48" s="396"/>
      <c r="B48" s="405"/>
      <c r="C48" s="107">
        <f t="shared" si="3"/>
        <v>0</v>
      </c>
      <c r="D48" s="406"/>
      <c r="E48" s="397"/>
      <c r="F48" s="397"/>
      <c r="G48" s="397"/>
      <c r="H48" s="397"/>
      <c r="I48" s="397"/>
      <c r="J48" s="397"/>
      <c r="K48" s="397"/>
    </row>
    <row r="49" spans="1:11" x14ac:dyDescent="0.3">
      <c r="A49" s="396"/>
      <c r="B49" s="405"/>
      <c r="C49" s="107">
        <f t="shared" si="3"/>
        <v>0</v>
      </c>
      <c r="D49" s="397"/>
      <c r="E49" s="397"/>
      <c r="F49" s="397"/>
      <c r="G49" s="397"/>
      <c r="H49" s="397"/>
      <c r="I49" s="397"/>
      <c r="J49" s="397"/>
      <c r="K49" s="397"/>
    </row>
    <row r="50" spans="1:11" x14ac:dyDescent="0.3">
      <c r="A50" s="100"/>
      <c r="B50" s="100"/>
      <c r="C50" s="101"/>
      <c r="D50" s="100"/>
      <c r="E50" s="100"/>
      <c r="F50" s="100"/>
      <c r="G50" s="100"/>
      <c r="H50" s="100"/>
      <c r="I50" s="100"/>
      <c r="J50" s="100"/>
      <c r="K50" s="100"/>
    </row>
    <row r="51" spans="1:11" x14ac:dyDescent="0.3">
      <c r="A51" s="150" t="s">
        <v>542</v>
      </c>
      <c r="B51" s="100"/>
      <c r="C51" s="101"/>
      <c r="D51" s="100"/>
      <c r="E51" s="100"/>
      <c r="F51" s="100"/>
      <c r="G51" s="100"/>
      <c r="H51" s="100"/>
      <c r="I51" s="100"/>
      <c r="J51" s="100"/>
      <c r="K51" s="100"/>
    </row>
  </sheetData>
  <sheetProtection password="E21E" sheet="1" objects="1" scenarios="1" autoFilter="0"/>
  <autoFilter ref="A14:K49">
    <filterColumn colId="1" showButton="0"/>
  </autoFilter>
  <conditionalFormatting sqref="B5">
    <cfRule type="containsText" dxfId="36" priority="1" operator="containsText" text="bilanci">
      <formula>NOT(ISERROR(SEARCH("bilanci",B5)))</formula>
    </cfRule>
    <cfRule type="cellIs" dxfId="35" priority="2" operator="equal">
      <formula>"OK"</formula>
    </cfRule>
  </conditionalFormatting>
  <dataValidations count="3">
    <dataValidation type="list" allowBlank="1" showInputMessage="1" showErrorMessage="1" sqref="A15:A49">
      <formula1>Potřeby_I_N</formula1>
    </dataValidation>
    <dataValidation type="list" allowBlank="1" showInputMessage="1" showErrorMessage="1" sqref="B15:B52">
      <formula1>NR</formula1>
    </dataValidation>
    <dataValidation allowBlank="1" showInputMessage="1" showErrorMessage="1" error="ceclkov= dkeie" sqref="B5"/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1"/>
  <sheetViews>
    <sheetView showGridLines="0" zoomScaleNormal="100" workbookViewId="0">
      <selection activeCell="A15" sqref="A15"/>
    </sheetView>
  </sheetViews>
  <sheetFormatPr defaultRowHeight="14.4" x14ac:dyDescent="0.3"/>
  <cols>
    <col min="1" max="1" width="8.33203125" style="260" customWidth="1"/>
    <col min="2" max="2" width="34.109375" style="260" customWidth="1"/>
    <col min="3" max="3" width="16.109375" style="262" customWidth="1"/>
    <col min="4" max="11" width="16.109375" style="260" customWidth="1"/>
    <col min="12" max="16384" width="8.88671875" style="260"/>
  </cols>
  <sheetData>
    <row r="1" spans="1:13" ht="23.4" x14ac:dyDescent="0.45">
      <c r="A1" s="273" t="s">
        <v>483</v>
      </c>
      <c r="B1" s="274"/>
      <c r="C1" s="276"/>
      <c r="D1" s="246"/>
      <c r="E1" s="274"/>
      <c r="F1" s="274"/>
      <c r="G1" s="274"/>
      <c r="H1" s="274"/>
      <c r="I1" s="274"/>
      <c r="J1" s="274"/>
      <c r="K1" s="274"/>
    </row>
    <row r="2" spans="1:13" ht="18" x14ac:dyDescent="0.35">
      <c r="A2" s="274" t="s">
        <v>95</v>
      </c>
      <c r="B2" s="274"/>
      <c r="C2" s="275">
        <f>'Rekapitulace 1'!B1</f>
        <v>0</v>
      </c>
      <c r="D2" s="274"/>
      <c r="E2" s="274"/>
      <c r="F2" s="274"/>
      <c r="G2" s="274"/>
      <c r="H2" s="274"/>
      <c r="I2" s="274"/>
      <c r="J2" s="274"/>
      <c r="K2" s="274"/>
    </row>
    <row r="3" spans="1:13" ht="18" x14ac:dyDescent="0.35">
      <c r="A3" s="274" t="s">
        <v>0</v>
      </c>
      <c r="B3" s="274"/>
      <c r="C3" s="275">
        <f>'Rekapitulace 1'!B2</f>
        <v>0</v>
      </c>
      <c r="D3" s="274"/>
      <c r="E3" s="274"/>
      <c r="F3" s="274"/>
      <c r="G3" s="274"/>
      <c r="H3" s="274"/>
      <c r="I3" s="274"/>
      <c r="J3" s="274"/>
      <c r="K3" s="274"/>
    </row>
    <row r="4" spans="1:13" ht="27.6" customHeight="1" x14ac:dyDescent="0.3">
      <c r="A4" s="274"/>
      <c r="B4" s="277" t="s">
        <v>191</v>
      </c>
      <c r="C4" s="272" t="s">
        <v>109</v>
      </c>
      <c r="D4" s="272">
        <v>2016</v>
      </c>
      <c r="E4" s="272">
        <v>2017</v>
      </c>
      <c r="F4" s="272">
        <v>2018</v>
      </c>
      <c r="G4" s="272">
        <v>2019</v>
      </c>
      <c r="H4" s="272">
        <v>2020</v>
      </c>
      <c r="I4" s="272">
        <v>2021</v>
      </c>
      <c r="J4" s="272">
        <v>2022</v>
      </c>
      <c r="K4" s="272">
        <v>2023</v>
      </c>
    </row>
    <row r="5" spans="1:13" ht="15.6" x14ac:dyDescent="0.3">
      <c r="A5" s="274"/>
      <c r="B5" s="280" t="str">
        <f>IF(B7=C12,"OK","opravte bilanci")</f>
        <v>OK</v>
      </c>
      <c r="C5" s="251">
        <f>SUM(D5:K5)</f>
        <v>0</v>
      </c>
      <c r="D5" s="251">
        <f>'Zdroje Změna'!G20</f>
        <v>0</v>
      </c>
      <c r="E5" s="251">
        <f>'Zdroje Změna'!H20</f>
        <v>0</v>
      </c>
      <c r="F5" s="251">
        <f>'Zdroje Změna'!I20</f>
        <v>0</v>
      </c>
      <c r="G5" s="251">
        <f>'Zdroje Změna'!J20</f>
        <v>0</v>
      </c>
      <c r="H5" s="251">
        <f>'Zdroje Změna'!K20</f>
        <v>0</v>
      </c>
      <c r="I5" s="251">
        <f>'Zdroje Změna'!L20</f>
        <v>0</v>
      </c>
      <c r="J5" s="251">
        <f>'Zdroje Změna'!M20</f>
        <v>0</v>
      </c>
      <c r="K5" s="251">
        <f>'Zdroje Změna'!N20</f>
        <v>0</v>
      </c>
      <c r="L5" s="319" t="s">
        <v>546</v>
      </c>
      <c r="M5" s="337"/>
    </row>
    <row r="6" spans="1:13" x14ac:dyDescent="0.3">
      <c r="A6" s="274"/>
      <c r="B6" s="274"/>
      <c r="C6" s="251">
        <f>SUM(D6:K6)</f>
        <v>0</v>
      </c>
      <c r="D6" s="251">
        <f>'Smlouvy, zakázky a jiné potřeby'!P10</f>
        <v>0</v>
      </c>
      <c r="E6" s="251">
        <f>'Smlouvy, zakázky a jiné potřeby'!Q10</f>
        <v>0</v>
      </c>
      <c r="F6" s="251">
        <f>'Smlouvy, zakázky a jiné potřeby'!R10</f>
        <v>0</v>
      </c>
      <c r="G6" s="251">
        <f>'Smlouvy, zakázky a jiné potřeby'!S10</f>
        <v>0</v>
      </c>
      <c r="H6" s="251">
        <f>'Smlouvy, zakázky a jiné potřeby'!T10</f>
        <v>0</v>
      </c>
      <c r="I6" s="251">
        <f>'Smlouvy, zakázky a jiné potřeby'!U10</f>
        <v>0</v>
      </c>
      <c r="J6" s="251">
        <f>'Smlouvy, zakázky a jiné potřeby'!V10</f>
        <v>0</v>
      </c>
      <c r="K6" s="251">
        <f>'Smlouvy, zakázky a jiné potřeby'!W10</f>
        <v>0</v>
      </c>
      <c r="L6" s="319" t="s">
        <v>474</v>
      </c>
      <c r="M6" s="337"/>
    </row>
    <row r="7" spans="1:13" ht="15.6" x14ac:dyDescent="0.3">
      <c r="A7" s="274"/>
      <c r="B7" s="279">
        <f>'Rekapitulace 1'!D10</f>
        <v>0</v>
      </c>
      <c r="C7" s="281"/>
      <c r="D7" s="274"/>
      <c r="E7" s="274"/>
      <c r="F7" s="278"/>
      <c r="G7" s="278"/>
      <c r="H7" s="274"/>
      <c r="I7" s="274"/>
      <c r="J7" s="274"/>
      <c r="K7" s="274"/>
    </row>
    <row r="8" spans="1:13" x14ac:dyDescent="0.3">
      <c r="A8" s="274"/>
      <c r="B8" s="274"/>
      <c r="C8" s="276"/>
      <c r="D8" s="274"/>
      <c r="E8" s="274"/>
      <c r="F8" s="274"/>
      <c r="G8" s="274"/>
      <c r="H8" s="274"/>
      <c r="I8" s="274"/>
      <c r="J8" s="274"/>
      <c r="K8" s="274"/>
    </row>
    <row r="9" spans="1:13" x14ac:dyDescent="0.3">
      <c r="A9" s="274"/>
      <c r="B9" s="334"/>
      <c r="C9" s="264" t="s">
        <v>109</v>
      </c>
      <c r="D9" s="264">
        <v>2016</v>
      </c>
      <c r="E9" s="264">
        <v>2017</v>
      </c>
      <c r="F9" s="264">
        <v>2018</v>
      </c>
      <c r="G9" s="264">
        <v>2019</v>
      </c>
      <c r="H9" s="264">
        <v>2020</v>
      </c>
      <c r="I9" s="264">
        <v>2021</v>
      </c>
      <c r="J9" s="264">
        <v>2022</v>
      </c>
      <c r="K9" s="264">
        <v>2023</v>
      </c>
    </row>
    <row r="10" spans="1:13" x14ac:dyDescent="0.3">
      <c r="A10" s="274"/>
      <c r="B10" s="283" t="s">
        <v>107</v>
      </c>
      <c r="C10" s="282">
        <f>SUM(D10:K10)</f>
        <v>0</v>
      </c>
      <c r="D10" s="284">
        <f t="shared" ref="D10:K10" si="0">SUMIF($A$15:$A$49,"I",D$15:D$49)</f>
        <v>0</v>
      </c>
      <c r="E10" s="323">
        <f t="shared" si="0"/>
        <v>0</v>
      </c>
      <c r="F10" s="323">
        <f t="shared" si="0"/>
        <v>0</v>
      </c>
      <c r="G10" s="323">
        <f t="shared" si="0"/>
        <v>0</v>
      </c>
      <c r="H10" s="323">
        <f t="shared" si="0"/>
        <v>0</v>
      </c>
      <c r="I10" s="323">
        <f t="shared" si="0"/>
        <v>0</v>
      </c>
      <c r="J10" s="323">
        <f t="shared" si="0"/>
        <v>0</v>
      </c>
      <c r="K10" s="323">
        <f t="shared" si="0"/>
        <v>0</v>
      </c>
    </row>
    <row r="11" spans="1:13" x14ac:dyDescent="0.3">
      <c r="A11" s="274"/>
      <c r="B11" s="283" t="s">
        <v>108</v>
      </c>
      <c r="C11" s="282">
        <f>SUM(D11:K11)</f>
        <v>0</v>
      </c>
      <c r="D11" s="284">
        <f t="shared" ref="D11:K11" si="1">SUMIF($A$15:$A$49,"N",D$15:D$49)</f>
        <v>0</v>
      </c>
      <c r="E11" s="323">
        <f t="shared" si="1"/>
        <v>0</v>
      </c>
      <c r="F11" s="323">
        <f t="shared" si="1"/>
        <v>0</v>
      </c>
      <c r="G11" s="323">
        <f t="shared" si="1"/>
        <v>0</v>
      </c>
      <c r="H11" s="323">
        <f t="shared" si="1"/>
        <v>0</v>
      </c>
      <c r="I11" s="323">
        <f t="shared" si="1"/>
        <v>0</v>
      </c>
      <c r="J11" s="323">
        <f t="shared" si="1"/>
        <v>0</v>
      </c>
      <c r="K11" s="323">
        <f t="shared" si="1"/>
        <v>0</v>
      </c>
    </row>
    <row r="12" spans="1:13" x14ac:dyDescent="0.3">
      <c r="A12" s="274"/>
      <c r="B12" s="282" t="s">
        <v>109</v>
      </c>
      <c r="C12" s="282">
        <f>SUM(D12:K12)</f>
        <v>0</v>
      </c>
      <c r="D12" s="285">
        <f>SUM(D10:D11)</f>
        <v>0</v>
      </c>
      <c r="E12" s="285">
        <f t="shared" ref="E12:K12" si="2">SUM(E10:E11)</f>
        <v>0</v>
      </c>
      <c r="F12" s="285">
        <f t="shared" si="2"/>
        <v>0</v>
      </c>
      <c r="G12" s="285">
        <f t="shared" si="2"/>
        <v>0</v>
      </c>
      <c r="H12" s="285">
        <f t="shared" si="2"/>
        <v>0</v>
      </c>
      <c r="I12" s="285">
        <f t="shared" si="2"/>
        <v>0</v>
      </c>
      <c r="J12" s="285">
        <f t="shared" si="2"/>
        <v>0</v>
      </c>
      <c r="K12" s="285">
        <f t="shared" si="2"/>
        <v>0</v>
      </c>
    </row>
    <row r="13" spans="1:13" x14ac:dyDescent="0.3">
      <c r="A13" s="274"/>
      <c r="B13" s="274"/>
      <c r="C13" s="276"/>
      <c r="D13" s="274"/>
      <c r="E13" s="274"/>
      <c r="F13" s="274"/>
      <c r="G13" s="274"/>
      <c r="H13" s="274"/>
      <c r="I13" s="274"/>
      <c r="J13" s="274"/>
      <c r="K13" s="274"/>
    </row>
    <row r="14" spans="1:13" s="261" customFormat="1" x14ac:dyDescent="0.3">
      <c r="A14" s="264" t="s">
        <v>104</v>
      </c>
      <c r="B14" s="247" t="s">
        <v>96</v>
      </c>
      <c r="C14" s="264" t="s">
        <v>109</v>
      </c>
      <c r="D14" s="264">
        <v>2016</v>
      </c>
      <c r="E14" s="264">
        <v>2017</v>
      </c>
      <c r="F14" s="264">
        <v>2018</v>
      </c>
      <c r="G14" s="264">
        <v>2019</v>
      </c>
      <c r="H14" s="264">
        <v>2020</v>
      </c>
      <c r="I14" s="264">
        <v>2021</v>
      </c>
      <c r="J14" s="264">
        <v>2022</v>
      </c>
      <c r="K14" s="264">
        <v>2023</v>
      </c>
    </row>
    <row r="15" spans="1:13" ht="21.6" customHeight="1" x14ac:dyDescent="0.3">
      <c r="A15" s="364"/>
      <c r="B15" s="365"/>
      <c r="C15" s="282">
        <f>SUM(D15:K15)</f>
        <v>0</v>
      </c>
      <c r="D15" s="397"/>
      <c r="E15" s="397"/>
      <c r="F15" s="397"/>
      <c r="G15" s="397"/>
      <c r="H15" s="397"/>
      <c r="I15" s="397"/>
      <c r="J15" s="397"/>
      <c r="K15" s="397"/>
    </row>
    <row r="16" spans="1:13" ht="14.4" customHeight="1" x14ac:dyDescent="0.3">
      <c r="A16" s="364"/>
      <c r="B16" s="365"/>
      <c r="C16" s="282">
        <f>SUM(D16:K16)</f>
        <v>0</v>
      </c>
      <c r="D16" s="397"/>
      <c r="E16" s="397"/>
      <c r="F16" s="397"/>
      <c r="G16" s="397"/>
      <c r="H16" s="397"/>
      <c r="I16" s="397"/>
      <c r="J16" s="397"/>
      <c r="K16" s="397"/>
    </row>
    <row r="17" spans="1:11" ht="14.4" customHeight="1" x14ac:dyDescent="0.3">
      <c r="A17" s="364"/>
      <c r="B17" s="365"/>
      <c r="C17" s="282">
        <f>SUM(D17:K17)</f>
        <v>0</v>
      </c>
      <c r="D17" s="397"/>
      <c r="E17" s="397"/>
      <c r="F17" s="397"/>
      <c r="G17" s="397"/>
      <c r="H17" s="397"/>
      <c r="I17" s="397"/>
      <c r="J17" s="397"/>
      <c r="K17" s="397"/>
    </row>
    <row r="18" spans="1:11" ht="14.4" customHeight="1" x14ac:dyDescent="0.3">
      <c r="A18" s="364"/>
      <c r="B18" s="365"/>
      <c r="C18" s="282">
        <f t="shared" ref="C18:C49" si="3">SUM(D18:K18)</f>
        <v>0</v>
      </c>
      <c r="D18" s="397"/>
      <c r="E18" s="397"/>
      <c r="F18" s="397"/>
      <c r="G18" s="397"/>
      <c r="H18" s="397"/>
      <c r="I18" s="397"/>
      <c r="J18" s="397"/>
      <c r="K18" s="397"/>
    </row>
    <row r="19" spans="1:11" ht="14.4" customHeight="1" x14ac:dyDescent="0.3">
      <c r="A19" s="364"/>
      <c r="B19" s="365"/>
      <c r="C19" s="282">
        <f t="shared" si="3"/>
        <v>0</v>
      </c>
      <c r="D19" s="397"/>
      <c r="E19" s="397"/>
      <c r="F19" s="397"/>
      <c r="G19" s="397"/>
      <c r="H19" s="397"/>
      <c r="I19" s="397"/>
      <c r="J19" s="397"/>
      <c r="K19" s="397"/>
    </row>
    <row r="20" spans="1:11" x14ac:dyDescent="0.3">
      <c r="A20" s="364"/>
      <c r="B20" s="365"/>
      <c r="C20" s="282">
        <f t="shared" si="3"/>
        <v>0</v>
      </c>
      <c r="D20" s="397"/>
      <c r="E20" s="397"/>
      <c r="F20" s="397"/>
      <c r="G20" s="397"/>
      <c r="H20" s="397"/>
      <c r="I20" s="397"/>
      <c r="J20" s="397"/>
      <c r="K20" s="397"/>
    </row>
    <row r="21" spans="1:11" x14ac:dyDescent="0.3">
      <c r="A21" s="364"/>
      <c r="B21" s="365"/>
      <c r="C21" s="282">
        <f t="shared" si="3"/>
        <v>0</v>
      </c>
      <c r="D21" s="397"/>
      <c r="E21" s="397"/>
      <c r="F21" s="397"/>
      <c r="G21" s="397"/>
      <c r="H21" s="397"/>
      <c r="I21" s="397"/>
      <c r="J21" s="397"/>
      <c r="K21" s="397"/>
    </row>
    <row r="22" spans="1:11" x14ac:dyDescent="0.3">
      <c r="A22" s="364"/>
      <c r="B22" s="365"/>
      <c r="C22" s="282">
        <f t="shared" si="3"/>
        <v>0</v>
      </c>
      <c r="D22" s="397"/>
      <c r="E22" s="397"/>
      <c r="F22" s="397"/>
      <c r="G22" s="397"/>
      <c r="H22" s="397"/>
      <c r="I22" s="397"/>
      <c r="J22" s="397"/>
      <c r="K22" s="397"/>
    </row>
    <row r="23" spans="1:11" ht="14.4" customHeight="1" x14ac:dyDescent="0.3">
      <c r="A23" s="396"/>
      <c r="B23" s="365"/>
      <c r="C23" s="282">
        <f t="shared" si="3"/>
        <v>0</v>
      </c>
      <c r="D23" s="397"/>
      <c r="E23" s="397"/>
      <c r="F23" s="397"/>
      <c r="G23" s="397"/>
      <c r="H23" s="397"/>
      <c r="I23" s="397"/>
      <c r="J23" s="397"/>
      <c r="K23" s="397"/>
    </row>
    <row r="24" spans="1:11" x14ac:dyDescent="0.3">
      <c r="A24" s="396"/>
      <c r="B24" s="365"/>
      <c r="C24" s="282">
        <f t="shared" si="3"/>
        <v>0</v>
      </c>
      <c r="D24" s="397"/>
      <c r="E24" s="397"/>
      <c r="F24" s="397"/>
      <c r="G24" s="397"/>
      <c r="H24" s="397"/>
      <c r="I24" s="397"/>
      <c r="J24" s="397"/>
      <c r="K24" s="397"/>
    </row>
    <row r="25" spans="1:11" x14ac:dyDescent="0.3">
      <c r="A25" s="396"/>
      <c r="B25" s="365"/>
      <c r="C25" s="282">
        <f t="shared" si="3"/>
        <v>0</v>
      </c>
      <c r="D25" s="397"/>
      <c r="E25" s="397"/>
      <c r="F25" s="397"/>
      <c r="G25" s="397"/>
      <c r="H25" s="397"/>
      <c r="I25" s="397"/>
      <c r="J25" s="397"/>
      <c r="K25" s="397"/>
    </row>
    <row r="26" spans="1:11" x14ac:dyDescent="0.3">
      <c r="A26" s="396"/>
      <c r="B26" s="365"/>
      <c r="C26" s="282">
        <f t="shared" si="3"/>
        <v>0</v>
      </c>
      <c r="D26" s="397"/>
      <c r="E26" s="397"/>
      <c r="F26" s="397"/>
      <c r="G26" s="397"/>
      <c r="H26" s="397"/>
      <c r="I26" s="397"/>
      <c r="J26" s="397"/>
      <c r="K26" s="397"/>
    </row>
    <row r="27" spans="1:11" x14ac:dyDescent="0.3">
      <c r="A27" s="396"/>
      <c r="B27" s="365"/>
      <c r="C27" s="282">
        <f t="shared" si="3"/>
        <v>0</v>
      </c>
      <c r="D27" s="397"/>
      <c r="E27" s="397"/>
      <c r="F27" s="397"/>
      <c r="G27" s="397"/>
      <c r="H27" s="397"/>
      <c r="I27" s="397"/>
      <c r="J27" s="397"/>
      <c r="K27" s="397"/>
    </row>
    <row r="28" spans="1:11" x14ac:dyDescent="0.3">
      <c r="A28" s="396"/>
      <c r="B28" s="365"/>
      <c r="C28" s="282">
        <f t="shared" si="3"/>
        <v>0</v>
      </c>
      <c r="D28" s="397"/>
      <c r="E28" s="397"/>
      <c r="F28" s="397"/>
      <c r="G28" s="397"/>
      <c r="H28" s="397"/>
      <c r="I28" s="397"/>
      <c r="J28" s="397"/>
      <c r="K28" s="397"/>
    </row>
    <row r="29" spans="1:11" x14ac:dyDescent="0.3">
      <c r="A29" s="396"/>
      <c r="B29" s="365"/>
      <c r="C29" s="282">
        <f t="shared" si="3"/>
        <v>0</v>
      </c>
      <c r="D29" s="397"/>
      <c r="E29" s="397"/>
      <c r="F29" s="397"/>
      <c r="G29" s="397"/>
      <c r="H29" s="397"/>
      <c r="I29" s="397"/>
      <c r="J29" s="397"/>
      <c r="K29" s="397"/>
    </row>
    <row r="30" spans="1:11" x14ac:dyDescent="0.3">
      <c r="A30" s="396"/>
      <c r="B30" s="365"/>
      <c r="C30" s="282">
        <f t="shared" si="3"/>
        <v>0</v>
      </c>
      <c r="D30" s="397"/>
      <c r="E30" s="397"/>
      <c r="F30" s="397"/>
      <c r="G30" s="397"/>
      <c r="H30" s="397"/>
      <c r="I30" s="397"/>
      <c r="J30" s="397"/>
      <c r="K30" s="397"/>
    </row>
    <row r="31" spans="1:11" x14ac:dyDescent="0.3">
      <c r="A31" s="396"/>
      <c r="B31" s="405"/>
      <c r="C31" s="282">
        <f t="shared" si="3"/>
        <v>0</v>
      </c>
      <c r="D31" s="397"/>
      <c r="E31" s="397"/>
      <c r="F31" s="397"/>
      <c r="G31" s="397"/>
      <c r="H31" s="397"/>
      <c r="I31" s="397"/>
      <c r="J31" s="397"/>
      <c r="K31" s="397"/>
    </row>
    <row r="32" spans="1:11" x14ac:dyDescent="0.3">
      <c r="A32" s="396"/>
      <c r="B32" s="405"/>
      <c r="C32" s="282">
        <f t="shared" si="3"/>
        <v>0</v>
      </c>
      <c r="D32" s="406"/>
      <c r="E32" s="397"/>
      <c r="F32" s="397"/>
      <c r="G32" s="397"/>
      <c r="H32" s="397"/>
      <c r="I32" s="397"/>
      <c r="J32" s="397"/>
      <c r="K32" s="397"/>
    </row>
    <row r="33" spans="1:11" x14ac:dyDescent="0.3">
      <c r="A33" s="396"/>
      <c r="B33" s="405"/>
      <c r="C33" s="282">
        <f t="shared" si="3"/>
        <v>0</v>
      </c>
      <c r="D33" s="406"/>
      <c r="E33" s="397"/>
      <c r="F33" s="397"/>
      <c r="G33" s="397"/>
      <c r="H33" s="397"/>
      <c r="I33" s="397"/>
      <c r="J33" s="397"/>
      <c r="K33" s="397"/>
    </row>
    <row r="34" spans="1:11" x14ac:dyDescent="0.3">
      <c r="A34" s="396"/>
      <c r="B34" s="405"/>
      <c r="C34" s="282">
        <f t="shared" si="3"/>
        <v>0</v>
      </c>
      <c r="D34" s="397"/>
      <c r="E34" s="397"/>
      <c r="F34" s="397"/>
      <c r="G34" s="397"/>
      <c r="H34" s="397"/>
      <c r="I34" s="397"/>
      <c r="J34" s="397"/>
      <c r="K34" s="397"/>
    </row>
    <row r="35" spans="1:11" x14ac:dyDescent="0.3">
      <c r="A35" s="396"/>
      <c r="B35" s="405"/>
      <c r="C35" s="282">
        <f t="shared" si="3"/>
        <v>0</v>
      </c>
      <c r="D35" s="406"/>
      <c r="E35" s="397"/>
      <c r="F35" s="397"/>
      <c r="G35" s="397"/>
      <c r="H35" s="397"/>
      <c r="I35" s="397"/>
      <c r="J35" s="397"/>
      <c r="K35" s="397"/>
    </row>
    <row r="36" spans="1:11" x14ac:dyDescent="0.3">
      <c r="A36" s="396"/>
      <c r="B36" s="405"/>
      <c r="C36" s="282">
        <f t="shared" si="3"/>
        <v>0</v>
      </c>
      <c r="D36" s="397"/>
      <c r="E36" s="397"/>
      <c r="F36" s="397"/>
      <c r="G36" s="397"/>
      <c r="H36" s="397"/>
      <c r="I36" s="397"/>
      <c r="J36" s="397"/>
      <c r="K36" s="397"/>
    </row>
    <row r="37" spans="1:11" x14ac:dyDescent="0.3">
      <c r="A37" s="396"/>
      <c r="B37" s="405"/>
      <c r="C37" s="282">
        <f t="shared" si="3"/>
        <v>0</v>
      </c>
      <c r="D37" s="406"/>
      <c r="E37" s="397"/>
      <c r="F37" s="397"/>
      <c r="G37" s="397"/>
      <c r="H37" s="397"/>
      <c r="I37" s="397"/>
      <c r="J37" s="397"/>
      <c r="K37" s="397"/>
    </row>
    <row r="38" spans="1:11" x14ac:dyDescent="0.3">
      <c r="A38" s="396"/>
      <c r="B38" s="405"/>
      <c r="C38" s="282">
        <f t="shared" si="3"/>
        <v>0</v>
      </c>
      <c r="D38" s="397"/>
      <c r="E38" s="397"/>
      <c r="F38" s="397"/>
      <c r="G38" s="397"/>
      <c r="H38" s="397"/>
      <c r="I38" s="397"/>
      <c r="J38" s="397"/>
      <c r="K38" s="397"/>
    </row>
    <row r="39" spans="1:11" x14ac:dyDescent="0.3">
      <c r="A39" s="396"/>
      <c r="B39" s="405"/>
      <c r="C39" s="282">
        <f t="shared" si="3"/>
        <v>0</v>
      </c>
      <c r="D39" s="406"/>
      <c r="E39" s="397"/>
      <c r="F39" s="397"/>
      <c r="G39" s="397"/>
      <c r="H39" s="397"/>
      <c r="I39" s="397"/>
      <c r="J39" s="397"/>
      <c r="K39" s="397"/>
    </row>
    <row r="40" spans="1:11" x14ac:dyDescent="0.3">
      <c r="A40" s="396"/>
      <c r="B40" s="405"/>
      <c r="C40" s="282">
        <f t="shared" si="3"/>
        <v>0</v>
      </c>
      <c r="D40" s="397"/>
      <c r="E40" s="397"/>
      <c r="F40" s="397"/>
      <c r="G40" s="397"/>
      <c r="H40" s="397"/>
      <c r="I40" s="397"/>
      <c r="J40" s="397"/>
      <c r="K40" s="397"/>
    </row>
    <row r="41" spans="1:11" x14ac:dyDescent="0.3">
      <c r="A41" s="396"/>
      <c r="B41" s="405"/>
      <c r="C41" s="282">
        <f t="shared" si="3"/>
        <v>0</v>
      </c>
      <c r="D41" s="406"/>
      <c r="E41" s="397"/>
      <c r="F41" s="397"/>
      <c r="G41" s="397"/>
      <c r="H41" s="397"/>
      <c r="I41" s="397"/>
      <c r="J41" s="397"/>
      <c r="K41" s="397"/>
    </row>
    <row r="42" spans="1:11" x14ac:dyDescent="0.3">
      <c r="A42" s="396"/>
      <c r="B42" s="405"/>
      <c r="C42" s="282">
        <f t="shared" si="3"/>
        <v>0</v>
      </c>
      <c r="D42" s="406"/>
      <c r="E42" s="397"/>
      <c r="F42" s="397"/>
      <c r="G42" s="397"/>
      <c r="H42" s="397"/>
      <c r="I42" s="397"/>
      <c r="J42" s="397"/>
      <c r="K42" s="397"/>
    </row>
    <row r="43" spans="1:11" x14ac:dyDescent="0.3">
      <c r="A43" s="396"/>
      <c r="B43" s="405"/>
      <c r="C43" s="282">
        <f t="shared" si="3"/>
        <v>0</v>
      </c>
      <c r="D43" s="397"/>
      <c r="E43" s="397"/>
      <c r="F43" s="397"/>
      <c r="G43" s="397"/>
      <c r="H43" s="397"/>
      <c r="I43" s="397"/>
      <c r="J43" s="397"/>
      <c r="K43" s="397"/>
    </row>
    <row r="44" spans="1:11" x14ac:dyDescent="0.3">
      <c r="A44" s="396"/>
      <c r="B44" s="405"/>
      <c r="C44" s="282">
        <f t="shared" si="3"/>
        <v>0</v>
      </c>
      <c r="D44" s="406"/>
      <c r="E44" s="397"/>
      <c r="F44" s="397"/>
      <c r="G44" s="397"/>
      <c r="H44" s="397"/>
      <c r="I44" s="397"/>
      <c r="J44" s="397"/>
      <c r="K44" s="397"/>
    </row>
    <row r="45" spans="1:11" x14ac:dyDescent="0.3">
      <c r="A45" s="396"/>
      <c r="B45" s="405"/>
      <c r="C45" s="282">
        <f t="shared" si="3"/>
        <v>0</v>
      </c>
      <c r="D45" s="397"/>
      <c r="E45" s="397"/>
      <c r="F45" s="397"/>
      <c r="G45" s="397"/>
      <c r="H45" s="397"/>
      <c r="I45" s="397"/>
      <c r="J45" s="397"/>
      <c r="K45" s="397"/>
    </row>
    <row r="46" spans="1:11" x14ac:dyDescent="0.3">
      <c r="A46" s="396"/>
      <c r="B46" s="405"/>
      <c r="C46" s="282">
        <f t="shared" si="3"/>
        <v>0</v>
      </c>
      <c r="D46" s="406"/>
      <c r="E46" s="397"/>
      <c r="F46" s="397"/>
      <c r="G46" s="397"/>
      <c r="H46" s="397"/>
      <c r="I46" s="397"/>
      <c r="J46" s="397"/>
      <c r="K46" s="397"/>
    </row>
    <row r="47" spans="1:11" x14ac:dyDescent="0.3">
      <c r="A47" s="396"/>
      <c r="B47" s="405"/>
      <c r="C47" s="282">
        <f t="shared" si="3"/>
        <v>0</v>
      </c>
      <c r="D47" s="397"/>
      <c r="E47" s="397"/>
      <c r="F47" s="397"/>
      <c r="G47" s="397"/>
      <c r="H47" s="397"/>
      <c r="I47" s="397"/>
      <c r="J47" s="397"/>
      <c r="K47" s="397"/>
    </row>
    <row r="48" spans="1:11" x14ac:dyDescent="0.3">
      <c r="A48" s="396"/>
      <c r="B48" s="405"/>
      <c r="C48" s="282">
        <f t="shared" si="3"/>
        <v>0</v>
      </c>
      <c r="D48" s="406"/>
      <c r="E48" s="397"/>
      <c r="F48" s="397"/>
      <c r="G48" s="397"/>
      <c r="H48" s="397"/>
      <c r="I48" s="397"/>
      <c r="J48" s="397"/>
      <c r="K48" s="397"/>
    </row>
    <row r="49" spans="1:11" x14ac:dyDescent="0.3">
      <c r="A49" s="396"/>
      <c r="B49" s="405"/>
      <c r="C49" s="282">
        <f t="shared" si="3"/>
        <v>0</v>
      </c>
      <c r="D49" s="397"/>
      <c r="E49" s="397"/>
      <c r="F49" s="397"/>
      <c r="G49" s="397"/>
      <c r="H49" s="397"/>
      <c r="I49" s="397"/>
      <c r="J49" s="397"/>
      <c r="K49" s="397"/>
    </row>
    <row r="50" spans="1:11" x14ac:dyDescent="0.3">
      <c r="A50" s="274"/>
      <c r="B50" s="274"/>
      <c r="C50" s="276"/>
      <c r="D50" s="274"/>
      <c r="E50" s="274"/>
      <c r="F50" s="274"/>
      <c r="G50" s="274"/>
      <c r="H50" s="274"/>
      <c r="I50" s="274"/>
      <c r="J50" s="274"/>
      <c r="K50" s="274"/>
    </row>
    <row r="51" spans="1:11" x14ac:dyDescent="0.3">
      <c r="A51" s="308" t="s">
        <v>543</v>
      </c>
      <c r="B51" s="274"/>
      <c r="C51" s="276"/>
      <c r="D51" s="274"/>
      <c r="E51" s="274"/>
      <c r="F51" s="274"/>
      <c r="G51" s="274"/>
      <c r="H51" s="274"/>
      <c r="I51" s="274"/>
      <c r="J51" s="274"/>
      <c r="K51" s="274"/>
    </row>
  </sheetData>
  <sheetProtection password="E21E" sheet="1" objects="1" scenarios="1" autoFilter="0"/>
  <autoFilter ref="A14:K49">
    <filterColumn colId="1" showButton="0"/>
  </autoFilter>
  <conditionalFormatting sqref="B5">
    <cfRule type="containsText" dxfId="34" priority="1" operator="containsText" text="bilanci">
      <formula>NOT(ISERROR(SEARCH("bilanci",B5)))</formula>
    </cfRule>
    <cfRule type="cellIs" dxfId="33" priority="2" operator="equal">
      <formula>"OK"</formula>
    </cfRule>
  </conditionalFormatting>
  <dataValidations count="3">
    <dataValidation allowBlank="1" showInputMessage="1" showErrorMessage="1" error="ceclkov= dkeie" sqref="B5"/>
    <dataValidation type="list" allowBlank="1" showInputMessage="1" showErrorMessage="1" sqref="B15:B52">
      <formula1>NR</formula1>
    </dataValidation>
    <dataValidation type="list" allowBlank="1" showInputMessage="1" showErrorMessage="1" sqref="A15:A49">
      <formula1>Potřeby_I_N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zoomScaleNormal="100" workbookViewId="0">
      <selection activeCell="B15" sqref="B15"/>
    </sheetView>
  </sheetViews>
  <sheetFormatPr defaultRowHeight="14.4" x14ac:dyDescent="0.3"/>
  <cols>
    <col min="1" max="1" width="8.33203125" style="260" customWidth="1"/>
    <col min="2" max="2" width="34.109375" style="260" customWidth="1"/>
    <col min="3" max="3" width="16.109375" style="262" customWidth="1"/>
    <col min="4" max="11" width="16.109375" style="260" customWidth="1"/>
    <col min="12" max="16384" width="8.88671875" style="260"/>
  </cols>
  <sheetData>
    <row r="1" spans="1:11" ht="23.4" x14ac:dyDescent="0.45">
      <c r="A1" s="273" t="s">
        <v>458</v>
      </c>
      <c r="B1" s="274"/>
      <c r="C1" s="276"/>
      <c r="D1" s="246" t="s">
        <v>474</v>
      </c>
      <c r="E1" s="274"/>
      <c r="F1" s="274"/>
      <c r="G1" s="274"/>
      <c r="H1" s="274"/>
      <c r="I1" s="274"/>
      <c r="J1" s="274"/>
      <c r="K1" s="274"/>
    </row>
    <row r="2" spans="1:11" ht="18" x14ac:dyDescent="0.35">
      <c r="A2" s="274" t="s">
        <v>95</v>
      </c>
      <c r="B2" s="274"/>
      <c r="C2" s="275">
        <f>'Rekapitulace 1'!B1</f>
        <v>0</v>
      </c>
      <c r="D2" s="274"/>
      <c r="E2" s="274"/>
      <c r="F2" s="274"/>
      <c r="G2" s="274"/>
      <c r="H2" s="274"/>
      <c r="I2" s="274"/>
      <c r="J2" s="274"/>
      <c r="K2" s="274"/>
    </row>
    <row r="3" spans="1:11" ht="18" x14ac:dyDescent="0.35">
      <c r="A3" s="274" t="s">
        <v>0</v>
      </c>
      <c r="B3" s="274"/>
      <c r="C3" s="275">
        <f>'Rekapitulace 1'!B2</f>
        <v>0</v>
      </c>
      <c r="D3" s="274"/>
      <c r="E3" s="274"/>
      <c r="F3" s="274"/>
      <c r="G3" s="274"/>
      <c r="H3" s="274"/>
      <c r="I3" s="274"/>
      <c r="J3" s="274"/>
      <c r="K3" s="274"/>
    </row>
    <row r="4" spans="1:11" ht="27.6" customHeight="1" x14ac:dyDescent="0.3">
      <c r="A4" s="274"/>
      <c r="B4" s="277" t="s">
        <v>191</v>
      </c>
      <c r="C4" s="272" t="s">
        <v>109</v>
      </c>
      <c r="D4" s="272">
        <v>2016</v>
      </c>
      <c r="E4" s="272">
        <v>2017</v>
      </c>
      <c r="F4" s="272">
        <v>2018</v>
      </c>
      <c r="G4" s="272">
        <v>2019</v>
      </c>
      <c r="H4" s="272">
        <v>2020</v>
      </c>
      <c r="I4" s="272">
        <v>2021</v>
      </c>
      <c r="J4" s="272">
        <v>2022</v>
      </c>
      <c r="K4" s="272">
        <v>2023</v>
      </c>
    </row>
    <row r="5" spans="1:11" ht="15.6" x14ac:dyDescent="0.3">
      <c r="A5" s="274"/>
      <c r="B5" s="280" t="str">
        <f>IF(B9=C12,"OK","opravte bilanci")</f>
        <v>OK</v>
      </c>
      <c r="C5" s="307">
        <f>SUM(D5:K5)</f>
        <v>0</v>
      </c>
      <c r="D5" s="307">
        <f>'Smlouvy, zakázky a jiné potřeby'!P10</f>
        <v>0</v>
      </c>
      <c r="E5" s="307">
        <f>'Smlouvy, zakázky a jiné potřeby'!Q10</f>
        <v>0</v>
      </c>
      <c r="F5" s="307">
        <f>'Smlouvy, zakázky a jiné potřeby'!R10</f>
        <v>0</v>
      </c>
      <c r="G5" s="307">
        <f>'Smlouvy, zakázky a jiné potřeby'!S10</f>
        <v>0</v>
      </c>
      <c r="H5" s="307">
        <f>'Smlouvy, zakázky a jiné potřeby'!T10</f>
        <v>0</v>
      </c>
      <c r="I5" s="307">
        <f>'Smlouvy, zakázky a jiné potřeby'!U10</f>
        <v>0</v>
      </c>
      <c r="J5" s="307">
        <f>'Smlouvy, zakázky a jiné potřeby'!V10</f>
        <v>0</v>
      </c>
      <c r="K5" s="307">
        <f>'Smlouvy, zakázky a jiné potřeby'!W10</f>
        <v>0</v>
      </c>
    </row>
    <row r="6" spans="1:11" x14ac:dyDescent="0.3">
      <c r="A6" s="274"/>
      <c r="B6" s="274"/>
      <c r="C6" s="307"/>
      <c r="D6" s="307"/>
      <c r="E6" s="307"/>
      <c r="F6" s="307"/>
      <c r="G6" s="307"/>
      <c r="H6" s="307"/>
      <c r="I6" s="307"/>
      <c r="J6" s="307"/>
      <c r="K6" s="307"/>
    </row>
    <row r="7" spans="1:11" x14ac:dyDescent="0.3">
      <c r="A7" s="274"/>
      <c r="B7" s="274"/>
      <c r="C7" s="281"/>
      <c r="D7" s="274"/>
      <c r="E7" s="274"/>
      <c r="F7" s="278"/>
      <c r="G7" s="278"/>
      <c r="H7" s="274"/>
      <c r="I7" s="274"/>
      <c r="J7" s="274"/>
      <c r="K7" s="274"/>
    </row>
    <row r="8" spans="1:11" x14ac:dyDescent="0.3">
      <c r="A8" s="274"/>
      <c r="B8" s="274"/>
      <c r="C8" s="276"/>
      <c r="D8" s="274"/>
      <c r="E8" s="274"/>
      <c r="F8" s="274"/>
      <c r="G8" s="274"/>
      <c r="H8" s="274"/>
      <c r="I8" s="274"/>
      <c r="J8" s="274"/>
      <c r="K8" s="274"/>
    </row>
    <row r="9" spans="1:11" ht="15.6" x14ac:dyDescent="0.3">
      <c r="A9" s="274"/>
      <c r="B9" s="279">
        <f>'Rekapitulace 1'!D10</f>
        <v>0</v>
      </c>
      <c r="C9" s="264" t="s">
        <v>109</v>
      </c>
      <c r="D9" s="264">
        <v>2016</v>
      </c>
      <c r="E9" s="264">
        <v>2017</v>
      </c>
      <c r="F9" s="264">
        <v>2018</v>
      </c>
      <c r="G9" s="264">
        <v>2019</v>
      </c>
      <c r="H9" s="264">
        <v>2020</v>
      </c>
      <c r="I9" s="264">
        <v>2021</v>
      </c>
      <c r="J9" s="264">
        <v>2022</v>
      </c>
      <c r="K9" s="264">
        <v>2023</v>
      </c>
    </row>
    <row r="10" spans="1:11" x14ac:dyDescent="0.3">
      <c r="A10" s="274"/>
      <c r="B10" s="283" t="s">
        <v>107</v>
      </c>
      <c r="C10" s="282">
        <f>SUM(D10:K10)</f>
        <v>0</v>
      </c>
      <c r="D10" s="284">
        <f t="shared" ref="D10:K10" si="0">SUMIF($A$15:$A$59,"I",D$15:D$59)</f>
        <v>0</v>
      </c>
      <c r="E10" s="284">
        <f t="shared" si="0"/>
        <v>0</v>
      </c>
      <c r="F10" s="284">
        <f t="shared" si="0"/>
        <v>0</v>
      </c>
      <c r="G10" s="284">
        <f t="shared" si="0"/>
        <v>0</v>
      </c>
      <c r="H10" s="284">
        <f t="shared" si="0"/>
        <v>0</v>
      </c>
      <c r="I10" s="284">
        <f t="shared" si="0"/>
        <v>0</v>
      </c>
      <c r="J10" s="284">
        <f t="shared" si="0"/>
        <v>0</v>
      </c>
      <c r="K10" s="284">
        <f t="shared" si="0"/>
        <v>0</v>
      </c>
    </row>
    <row r="11" spans="1:11" x14ac:dyDescent="0.3">
      <c r="A11" s="274"/>
      <c r="B11" s="283" t="s">
        <v>108</v>
      </c>
      <c r="C11" s="282">
        <f>SUM(D11:K11)</f>
        <v>0</v>
      </c>
      <c r="D11" s="284">
        <f t="shared" ref="D11:K11" si="1">SUMIF($A$15:$A$59,"N",D$15:D$59)</f>
        <v>0</v>
      </c>
      <c r="E11" s="284">
        <f t="shared" si="1"/>
        <v>0</v>
      </c>
      <c r="F11" s="284">
        <f t="shared" si="1"/>
        <v>0</v>
      </c>
      <c r="G11" s="284">
        <f t="shared" si="1"/>
        <v>0</v>
      </c>
      <c r="H11" s="284">
        <f t="shared" si="1"/>
        <v>0</v>
      </c>
      <c r="I11" s="284">
        <f t="shared" si="1"/>
        <v>0</v>
      </c>
      <c r="J11" s="284">
        <f t="shared" si="1"/>
        <v>0</v>
      </c>
      <c r="K11" s="284">
        <f t="shared" si="1"/>
        <v>0</v>
      </c>
    </row>
    <row r="12" spans="1:11" x14ac:dyDescent="0.3">
      <c r="A12" s="274"/>
      <c r="B12" s="282" t="s">
        <v>109</v>
      </c>
      <c r="C12" s="282">
        <f>SUM(D12:K12)</f>
        <v>0</v>
      </c>
      <c r="D12" s="285">
        <f>SUM(D10:D11)</f>
        <v>0</v>
      </c>
      <c r="E12" s="285">
        <f t="shared" ref="E12:K12" si="2">SUM(E10:E11)</f>
        <v>0</v>
      </c>
      <c r="F12" s="285">
        <f t="shared" si="2"/>
        <v>0</v>
      </c>
      <c r="G12" s="285">
        <f t="shared" si="2"/>
        <v>0</v>
      </c>
      <c r="H12" s="285">
        <f t="shared" si="2"/>
        <v>0</v>
      </c>
      <c r="I12" s="285">
        <f t="shared" si="2"/>
        <v>0</v>
      </c>
      <c r="J12" s="285">
        <f t="shared" si="2"/>
        <v>0</v>
      </c>
      <c r="K12" s="285">
        <f t="shared" si="2"/>
        <v>0</v>
      </c>
    </row>
    <row r="13" spans="1:11" x14ac:dyDescent="0.3">
      <c r="A13" s="274"/>
      <c r="B13" s="274"/>
      <c r="C13" s="276"/>
      <c r="D13" s="274"/>
      <c r="E13" s="274"/>
      <c r="F13" s="274"/>
      <c r="G13" s="274"/>
      <c r="H13" s="274"/>
      <c r="I13" s="274"/>
      <c r="J13" s="274"/>
      <c r="K13" s="274"/>
    </row>
    <row r="14" spans="1:11" s="261" customFormat="1" x14ac:dyDescent="0.3">
      <c r="A14" s="264" t="s">
        <v>104</v>
      </c>
      <c r="B14" s="247" t="s">
        <v>96</v>
      </c>
      <c r="C14" s="264" t="s">
        <v>109</v>
      </c>
      <c r="D14" s="264">
        <v>2016</v>
      </c>
      <c r="E14" s="264">
        <v>2017</v>
      </c>
      <c r="F14" s="264">
        <v>2018</v>
      </c>
      <c r="G14" s="264">
        <v>2019</v>
      </c>
      <c r="H14" s="264">
        <v>2020</v>
      </c>
      <c r="I14" s="264">
        <v>2021</v>
      </c>
      <c r="J14" s="264">
        <v>2022</v>
      </c>
      <c r="K14" s="264">
        <v>2023</v>
      </c>
    </row>
    <row r="15" spans="1:11" ht="21.6" customHeight="1" x14ac:dyDescent="0.3">
      <c r="A15" s="310" t="s">
        <v>105</v>
      </c>
      <c r="B15" s="253" t="s">
        <v>2</v>
      </c>
      <c r="C15" s="282">
        <f>SUM(D15:K15)</f>
        <v>0</v>
      </c>
      <c r="D15" s="309">
        <f>SUMIFS('Smlouvy, zakázky a jiné potřeby'!P$16:P$115,'Smlouvy, zakázky a jiné potřeby'!$H$16:$H$115,$B15)</f>
        <v>0</v>
      </c>
      <c r="E15" s="335">
        <f>SUMIFS('Smlouvy, zakázky a jiné potřeby'!Q$16:Q$115,'Smlouvy, zakázky a jiné potřeby'!$H$16:$H$115,$B15)</f>
        <v>0</v>
      </c>
      <c r="F15" s="335">
        <f>SUMIFS('Smlouvy, zakázky a jiné potřeby'!R$16:R$115,'Smlouvy, zakázky a jiné potřeby'!$H$16:$H$115,$B15)</f>
        <v>0</v>
      </c>
      <c r="G15" s="335">
        <f>SUMIFS('Smlouvy, zakázky a jiné potřeby'!S$16:S$115,'Smlouvy, zakázky a jiné potřeby'!$H$16:$H$115,$B15)</f>
        <v>0</v>
      </c>
      <c r="H15" s="335">
        <f>SUMIFS('Smlouvy, zakázky a jiné potřeby'!T$16:T$115,'Smlouvy, zakázky a jiné potřeby'!$H$16:$H$115,$B15)</f>
        <v>0</v>
      </c>
      <c r="I15" s="335">
        <f>SUMIFS('Smlouvy, zakázky a jiné potřeby'!U$16:U$115,'Smlouvy, zakázky a jiné potřeby'!$H$16:$H$115,$B15)</f>
        <v>0</v>
      </c>
      <c r="J15" s="335">
        <f>SUMIFS('Smlouvy, zakázky a jiné potřeby'!V$16:V$115,'Smlouvy, zakázky a jiné potřeby'!$H$16:$H$115,$B15)</f>
        <v>0</v>
      </c>
      <c r="K15" s="335">
        <f>SUMIFS('Smlouvy, zakázky a jiné potřeby'!W$16:W$115,'Smlouvy, zakázky a jiné potřeby'!$H$16:$H$115,$B15)</f>
        <v>0</v>
      </c>
    </row>
    <row r="16" spans="1:11" ht="14.4" customHeight="1" x14ac:dyDescent="0.3">
      <c r="A16" s="310" t="s">
        <v>105</v>
      </c>
      <c r="B16" s="253" t="s">
        <v>433</v>
      </c>
      <c r="C16" s="282">
        <f>SUM(D16:K16)</f>
        <v>0</v>
      </c>
      <c r="D16" s="335">
        <f>SUMIFS('Smlouvy, zakázky a jiné potřeby'!P$16:P$115,'Smlouvy, zakázky a jiné potřeby'!$H$16:$H$115,$B16)</f>
        <v>0</v>
      </c>
      <c r="E16" s="335">
        <f>SUMIFS('Smlouvy, zakázky a jiné potřeby'!Q$16:Q$115,'Smlouvy, zakázky a jiné potřeby'!$H$16:$H$115,$B16)</f>
        <v>0</v>
      </c>
      <c r="F16" s="335">
        <f>SUMIFS('Smlouvy, zakázky a jiné potřeby'!R$16:R$115,'Smlouvy, zakázky a jiné potřeby'!$H$16:$H$115,$B16)</f>
        <v>0</v>
      </c>
      <c r="G16" s="335">
        <f>SUMIFS('Smlouvy, zakázky a jiné potřeby'!S$16:S$115,'Smlouvy, zakázky a jiné potřeby'!$H$16:$H$115,$B16)</f>
        <v>0</v>
      </c>
      <c r="H16" s="335">
        <f>SUMIFS('Smlouvy, zakázky a jiné potřeby'!T$16:T$115,'Smlouvy, zakázky a jiné potřeby'!$H$16:$H$115,$B16)</f>
        <v>0</v>
      </c>
      <c r="I16" s="335">
        <f>SUMIFS('Smlouvy, zakázky a jiné potřeby'!U$16:U$115,'Smlouvy, zakázky a jiné potřeby'!$H$16:$H$115,$B16)</f>
        <v>0</v>
      </c>
      <c r="J16" s="335">
        <f>SUMIFS('Smlouvy, zakázky a jiné potřeby'!V$16:V$115,'Smlouvy, zakázky a jiné potřeby'!$H$16:$H$115,$B16)</f>
        <v>0</v>
      </c>
      <c r="K16" s="335">
        <f>SUMIFS('Smlouvy, zakázky a jiné potřeby'!W$16:W$115,'Smlouvy, zakázky a jiné potřeby'!$H$16:$H$115,$B16)</f>
        <v>0</v>
      </c>
    </row>
    <row r="17" spans="1:11" ht="14.4" customHeight="1" x14ac:dyDescent="0.3">
      <c r="A17" s="310" t="s">
        <v>105</v>
      </c>
      <c r="B17" s="253" t="s">
        <v>3</v>
      </c>
      <c r="C17" s="282">
        <f>SUM(D17:K17)</f>
        <v>0</v>
      </c>
      <c r="D17" s="335">
        <f>SUMIFS('Smlouvy, zakázky a jiné potřeby'!P$16:P$115,'Smlouvy, zakázky a jiné potřeby'!$H$16:$H$115,$B17)</f>
        <v>0</v>
      </c>
      <c r="E17" s="335">
        <f>SUMIFS('Smlouvy, zakázky a jiné potřeby'!Q$16:Q$115,'Smlouvy, zakázky a jiné potřeby'!$H$16:$H$115,$B17)</f>
        <v>0</v>
      </c>
      <c r="F17" s="335">
        <f>SUMIFS('Smlouvy, zakázky a jiné potřeby'!R$16:R$115,'Smlouvy, zakázky a jiné potřeby'!$H$16:$H$115,$B17)</f>
        <v>0</v>
      </c>
      <c r="G17" s="335">
        <f>SUMIFS('Smlouvy, zakázky a jiné potřeby'!S$16:S$115,'Smlouvy, zakázky a jiné potřeby'!$H$16:$H$115,$B17)</f>
        <v>0</v>
      </c>
      <c r="H17" s="335">
        <f>SUMIFS('Smlouvy, zakázky a jiné potřeby'!T$16:T$115,'Smlouvy, zakázky a jiné potřeby'!$H$16:$H$115,$B17)</f>
        <v>0</v>
      </c>
      <c r="I17" s="335">
        <f>SUMIFS('Smlouvy, zakázky a jiné potřeby'!U$16:U$115,'Smlouvy, zakázky a jiné potřeby'!$H$16:$H$115,$B17)</f>
        <v>0</v>
      </c>
      <c r="J17" s="335">
        <f>SUMIFS('Smlouvy, zakázky a jiné potřeby'!V$16:V$115,'Smlouvy, zakázky a jiné potřeby'!$H$16:$H$115,$B17)</f>
        <v>0</v>
      </c>
      <c r="K17" s="335">
        <f>SUMIFS('Smlouvy, zakázky a jiné potřeby'!W$16:W$115,'Smlouvy, zakázky a jiné potřeby'!$H$16:$H$115,$B17)</f>
        <v>0</v>
      </c>
    </row>
    <row r="18" spans="1:11" ht="14.4" customHeight="1" x14ac:dyDescent="0.3">
      <c r="A18" s="310" t="s">
        <v>105</v>
      </c>
      <c r="B18" s="253" t="s">
        <v>4</v>
      </c>
      <c r="C18" s="282">
        <f t="shared" ref="C18:C66" si="3">SUM(D18:K18)</f>
        <v>0</v>
      </c>
      <c r="D18" s="335">
        <f>SUMIFS('Smlouvy, zakázky a jiné potřeby'!P$16:P$115,'Smlouvy, zakázky a jiné potřeby'!$H$16:$H$115,$B18)</f>
        <v>0</v>
      </c>
      <c r="E18" s="335">
        <f>SUMIFS('Smlouvy, zakázky a jiné potřeby'!Q$16:Q$115,'Smlouvy, zakázky a jiné potřeby'!$H$16:$H$115,$B18)</f>
        <v>0</v>
      </c>
      <c r="F18" s="335">
        <f>SUMIFS('Smlouvy, zakázky a jiné potřeby'!R$16:R$115,'Smlouvy, zakázky a jiné potřeby'!$H$16:$H$115,$B18)</f>
        <v>0</v>
      </c>
      <c r="G18" s="335">
        <f>SUMIFS('Smlouvy, zakázky a jiné potřeby'!S$16:S$115,'Smlouvy, zakázky a jiné potřeby'!$H$16:$H$115,$B18)</f>
        <v>0</v>
      </c>
      <c r="H18" s="335">
        <f>SUMIFS('Smlouvy, zakázky a jiné potřeby'!T$16:T$115,'Smlouvy, zakázky a jiné potřeby'!$H$16:$H$115,$B18)</f>
        <v>0</v>
      </c>
      <c r="I18" s="335">
        <f>SUMIFS('Smlouvy, zakázky a jiné potřeby'!U$16:U$115,'Smlouvy, zakázky a jiné potřeby'!$H$16:$H$115,$B18)</f>
        <v>0</v>
      </c>
      <c r="J18" s="335">
        <f>SUMIFS('Smlouvy, zakázky a jiné potřeby'!V$16:V$115,'Smlouvy, zakázky a jiné potřeby'!$H$16:$H$115,$B18)</f>
        <v>0</v>
      </c>
      <c r="K18" s="335">
        <f>SUMIFS('Smlouvy, zakázky a jiné potřeby'!W$16:W$115,'Smlouvy, zakázky a jiné potřeby'!$H$16:$H$115,$B18)</f>
        <v>0</v>
      </c>
    </row>
    <row r="19" spans="1:11" ht="14.4" customHeight="1" x14ac:dyDescent="0.3">
      <c r="A19" s="310" t="s">
        <v>105</v>
      </c>
      <c r="B19" s="253" t="s">
        <v>5</v>
      </c>
      <c r="C19" s="282">
        <f t="shared" si="3"/>
        <v>0</v>
      </c>
      <c r="D19" s="335">
        <f>SUMIFS('Smlouvy, zakázky a jiné potřeby'!P$16:P$115,'Smlouvy, zakázky a jiné potřeby'!$H$16:$H$115,$B19)</f>
        <v>0</v>
      </c>
      <c r="E19" s="335">
        <f>SUMIFS('Smlouvy, zakázky a jiné potřeby'!Q$16:Q$115,'Smlouvy, zakázky a jiné potřeby'!$H$16:$H$115,$B19)</f>
        <v>0</v>
      </c>
      <c r="F19" s="335">
        <f>SUMIFS('Smlouvy, zakázky a jiné potřeby'!R$16:R$115,'Smlouvy, zakázky a jiné potřeby'!$H$16:$H$115,$B19)</f>
        <v>0</v>
      </c>
      <c r="G19" s="335">
        <f>SUMIFS('Smlouvy, zakázky a jiné potřeby'!S$16:S$115,'Smlouvy, zakázky a jiné potřeby'!$H$16:$H$115,$B19)</f>
        <v>0</v>
      </c>
      <c r="H19" s="335">
        <f>SUMIFS('Smlouvy, zakázky a jiné potřeby'!T$16:T$115,'Smlouvy, zakázky a jiné potřeby'!$H$16:$H$115,$B19)</f>
        <v>0</v>
      </c>
      <c r="I19" s="335">
        <f>SUMIFS('Smlouvy, zakázky a jiné potřeby'!U$16:U$115,'Smlouvy, zakázky a jiné potřeby'!$H$16:$H$115,$B19)</f>
        <v>0</v>
      </c>
      <c r="J19" s="335">
        <f>SUMIFS('Smlouvy, zakázky a jiné potřeby'!V$16:V$115,'Smlouvy, zakázky a jiné potřeby'!$H$16:$H$115,$B19)</f>
        <v>0</v>
      </c>
      <c r="K19" s="335">
        <f>SUMIFS('Smlouvy, zakázky a jiné potřeby'!W$16:W$115,'Smlouvy, zakázky a jiné potřeby'!$H$16:$H$115,$B19)</f>
        <v>0</v>
      </c>
    </row>
    <row r="20" spans="1:11" x14ac:dyDescent="0.3">
      <c r="A20" s="310" t="s">
        <v>105</v>
      </c>
      <c r="B20" s="253" t="s">
        <v>6</v>
      </c>
      <c r="C20" s="282">
        <f t="shared" si="3"/>
        <v>0</v>
      </c>
      <c r="D20" s="335">
        <f>SUMIFS('Smlouvy, zakázky a jiné potřeby'!P$16:P$115,'Smlouvy, zakázky a jiné potřeby'!$H$16:$H$115,$B20)</f>
        <v>0</v>
      </c>
      <c r="E20" s="335">
        <f>SUMIFS('Smlouvy, zakázky a jiné potřeby'!Q$16:Q$115,'Smlouvy, zakázky a jiné potřeby'!$H$16:$H$115,$B20)</f>
        <v>0</v>
      </c>
      <c r="F20" s="335">
        <f>SUMIFS('Smlouvy, zakázky a jiné potřeby'!R$16:R$115,'Smlouvy, zakázky a jiné potřeby'!$H$16:$H$115,$B20)</f>
        <v>0</v>
      </c>
      <c r="G20" s="335">
        <f>SUMIFS('Smlouvy, zakázky a jiné potřeby'!S$16:S$115,'Smlouvy, zakázky a jiné potřeby'!$H$16:$H$115,$B20)</f>
        <v>0</v>
      </c>
      <c r="H20" s="335">
        <f>SUMIFS('Smlouvy, zakázky a jiné potřeby'!T$16:T$115,'Smlouvy, zakázky a jiné potřeby'!$H$16:$H$115,$B20)</f>
        <v>0</v>
      </c>
      <c r="I20" s="335">
        <f>SUMIFS('Smlouvy, zakázky a jiné potřeby'!U$16:U$115,'Smlouvy, zakázky a jiné potřeby'!$H$16:$H$115,$B20)</f>
        <v>0</v>
      </c>
      <c r="J20" s="335">
        <f>SUMIFS('Smlouvy, zakázky a jiné potřeby'!V$16:V$115,'Smlouvy, zakázky a jiné potřeby'!$H$16:$H$115,$B20)</f>
        <v>0</v>
      </c>
      <c r="K20" s="335">
        <f>SUMIFS('Smlouvy, zakázky a jiné potřeby'!W$16:W$115,'Smlouvy, zakázky a jiné potřeby'!$H$16:$H$115,$B20)</f>
        <v>0</v>
      </c>
    </row>
    <row r="21" spans="1:11" ht="24" x14ac:dyDescent="0.3">
      <c r="A21" s="310" t="s">
        <v>105</v>
      </c>
      <c r="B21" s="253" t="s">
        <v>7</v>
      </c>
      <c r="C21" s="282">
        <f t="shared" si="3"/>
        <v>0</v>
      </c>
      <c r="D21" s="335">
        <f>SUMIFS('Smlouvy, zakázky a jiné potřeby'!P$16:P$115,'Smlouvy, zakázky a jiné potřeby'!$H$16:$H$115,$B21)</f>
        <v>0</v>
      </c>
      <c r="E21" s="335">
        <f>SUMIFS('Smlouvy, zakázky a jiné potřeby'!Q$16:Q$115,'Smlouvy, zakázky a jiné potřeby'!$H$16:$H$115,$B21)</f>
        <v>0</v>
      </c>
      <c r="F21" s="335">
        <f>SUMIFS('Smlouvy, zakázky a jiné potřeby'!R$16:R$115,'Smlouvy, zakázky a jiné potřeby'!$H$16:$H$115,$B21)</f>
        <v>0</v>
      </c>
      <c r="G21" s="335">
        <f>SUMIFS('Smlouvy, zakázky a jiné potřeby'!S$16:S$115,'Smlouvy, zakázky a jiné potřeby'!$H$16:$H$115,$B21)</f>
        <v>0</v>
      </c>
      <c r="H21" s="335">
        <f>SUMIFS('Smlouvy, zakázky a jiné potřeby'!T$16:T$115,'Smlouvy, zakázky a jiné potřeby'!$H$16:$H$115,$B21)</f>
        <v>0</v>
      </c>
      <c r="I21" s="335">
        <f>SUMIFS('Smlouvy, zakázky a jiné potřeby'!U$16:U$115,'Smlouvy, zakázky a jiné potřeby'!$H$16:$H$115,$B21)</f>
        <v>0</v>
      </c>
      <c r="J21" s="335">
        <f>SUMIFS('Smlouvy, zakázky a jiné potřeby'!V$16:V$115,'Smlouvy, zakázky a jiné potřeby'!$H$16:$H$115,$B21)</f>
        <v>0</v>
      </c>
      <c r="K21" s="335">
        <f>SUMIFS('Smlouvy, zakázky a jiné potřeby'!W$16:W$115,'Smlouvy, zakázky a jiné potřeby'!$H$16:$H$115,$B21)</f>
        <v>0</v>
      </c>
    </row>
    <row r="22" spans="1:11" x14ac:dyDescent="0.3">
      <c r="A22" s="310" t="s">
        <v>105</v>
      </c>
      <c r="B22" s="253" t="s">
        <v>8</v>
      </c>
      <c r="C22" s="282">
        <f t="shared" si="3"/>
        <v>0</v>
      </c>
      <c r="D22" s="335">
        <f>SUMIFS('Smlouvy, zakázky a jiné potřeby'!P$16:P$115,'Smlouvy, zakázky a jiné potřeby'!$H$16:$H$115,$B22)</f>
        <v>0</v>
      </c>
      <c r="E22" s="335">
        <f>SUMIFS('Smlouvy, zakázky a jiné potřeby'!Q$16:Q$115,'Smlouvy, zakázky a jiné potřeby'!$H$16:$H$115,$B22)</f>
        <v>0</v>
      </c>
      <c r="F22" s="335">
        <f>SUMIFS('Smlouvy, zakázky a jiné potřeby'!R$16:R$115,'Smlouvy, zakázky a jiné potřeby'!$H$16:$H$115,$B22)</f>
        <v>0</v>
      </c>
      <c r="G22" s="335">
        <f>SUMIFS('Smlouvy, zakázky a jiné potřeby'!S$16:S$115,'Smlouvy, zakázky a jiné potřeby'!$H$16:$H$115,$B22)</f>
        <v>0</v>
      </c>
      <c r="H22" s="335">
        <f>SUMIFS('Smlouvy, zakázky a jiné potřeby'!T$16:T$115,'Smlouvy, zakázky a jiné potřeby'!$H$16:$H$115,$B22)</f>
        <v>0</v>
      </c>
      <c r="I22" s="335">
        <f>SUMIFS('Smlouvy, zakázky a jiné potřeby'!U$16:U$115,'Smlouvy, zakázky a jiné potřeby'!$H$16:$H$115,$B22)</f>
        <v>0</v>
      </c>
      <c r="J22" s="335">
        <f>SUMIFS('Smlouvy, zakázky a jiné potřeby'!V$16:V$115,'Smlouvy, zakázky a jiné potřeby'!$H$16:$H$115,$B22)</f>
        <v>0</v>
      </c>
      <c r="K22" s="335">
        <f>SUMIFS('Smlouvy, zakázky a jiné potřeby'!W$16:W$115,'Smlouvy, zakázky a jiné potřeby'!$H$16:$H$115,$B22)</f>
        <v>0</v>
      </c>
    </row>
    <row r="23" spans="1:11" ht="24" x14ac:dyDescent="0.3">
      <c r="A23" s="310" t="s">
        <v>105</v>
      </c>
      <c r="B23" s="253" t="s">
        <v>9</v>
      </c>
      <c r="C23" s="282">
        <f t="shared" si="3"/>
        <v>0</v>
      </c>
      <c r="D23" s="335">
        <f>SUMIFS('Smlouvy, zakázky a jiné potřeby'!P$16:P$115,'Smlouvy, zakázky a jiné potřeby'!$H$16:$H$115,$B23)</f>
        <v>0</v>
      </c>
      <c r="E23" s="335">
        <f>SUMIFS('Smlouvy, zakázky a jiné potřeby'!Q$16:Q$115,'Smlouvy, zakázky a jiné potřeby'!$H$16:$H$115,$B23)</f>
        <v>0</v>
      </c>
      <c r="F23" s="335">
        <f>SUMIFS('Smlouvy, zakázky a jiné potřeby'!R$16:R$115,'Smlouvy, zakázky a jiné potřeby'!$H$16:$H$115,$B23)</f>
        <v>0</v>
      </c>
      <c r="G23" s="335">
        <f>SUMIFS('Smlouvy, zakázky a jiné potřeby'!S$16:S$115,'Smlouvy, zakázky a jiné potřeby'!$H$16:$H$115,$B23)</f>
        <v>0</v>
      </c>
      <c r="H23" s="335">
        <f>SUMIFS('Smlouvy, zakázky a jiné potřeby'!T$16:T$115,'Smlouvy, zakázky a jiné potřeby'!$H$16:$H$115,$B23)</f>
        <v>0</v>
      </c>
      <c r="I23" s="335">
        <f>SUMIFS('Smlouvy, zakázky a jiné potřeby'!U$16:U$115,'Smlouvy, zakázky a jiné potřeby'!$H$16:$H$115,$B23)</f>
        <v>0</v>
      </c>
      <c r="J23" s="335">
        <f>SUMIFS('Smlouvy, zakázky a jiné potřeby'!V$16:V$115,'Smlouvy, zakázky a jiné potřeby'!$H$16:$H$115,$B23)</f>
        <v>0</v>
      </c>
      <c r="K23" s="335">
        <f>SUMIFS('Smlouvy, zakázky a jiné potřeby'!W$16:W$115,'Smlouvy, zakázky a jiné potřeby'!$H$16:$H$115,$B23)</f>
        <v>0</v>
      </c>
    </row>
    <row r="24" spans="1:11" x14ac:dyDescent="0.3">
      <c r="A24" s="310" t="s">
        <v>105</v>
      </c>
      <c r="B24" s="253" t="s">
        <v>434</v>
      </c>
      <c r="C24" s="282">
        <f t="shared" si="3"/>
        <v>0</v>
      </c>
      <c r="D24" s="335">
        <f>SUMIFS('Smlouvy, zakázky a jiné potřeby'!P$16:P$115,'Smlouvy, zakázky a jiné potřeby'!$H$16:$H$115,$B24)</f>
        <v>0</v>
      </c>
      <c r="E24" s="335">
        <f>SUMIFS('Smlouvy, zakázky a jiné potřeby'!Q$16:Q$115,'Smlouvy, zakázky a jiné potřeby'!$H$16:$H$115,$B24)</f>
        <v>0</v>
      </c>
      <c r="F24" s="335">
        <f>SUMIFS('Smlouvy, zakázky a jiné potřeby'!R$16:R$115,'Smlouvy, zakázky a jiné potřeby'!$H$16:$H$115,$B24)</f>
        <v>0</v>
      </c>
      <c r="G24" s="335">
        <f>SUMIFS('Smlouvy, zakázky a jiné potřeby'!S$16:S$115,'Smlouvy, zakázky a jiné potřeby'!$H$16:$H$115,$B24)</f>
        <v>0</v>
      </c>
      <c r="H24" s="335">
        <f>SUMIFS('Smlouvy, zakázky a jiné potřeby'!T$16:T$115,'Smlouvy, zakázky a jiné potřeby'!$H$16:$H$115,$B24)</f>
        <v>0</v>
      </c>
      <c r="I24" s="335">
        <f>SUMIFS('Smlouvy, zakázky a jiné potřeby'!U$16:U$115,'Smlouvy, zakázky a jiné potřeby'!$H$16:$H$115,$B24)</f>
        <v>0</v>
      </c>
      <c r="J24" s="335">
        <f>SUMIFS('Smlouvy, zakázky a jiné potřeby'!V$16:V$115,'Smlouvy, zakázky a jiné potřeby'!$H$16:$H$115,$B24)</f>
        <v>0</v>
      </c>
      <c r="K24" s="335">
        <f>SUMIFS('Smlouvy, zakázky a jiné potřeby'!W$16:W$115,'Smlouvy, zakázky a jiné potřeby'!$H$16:$H$115,$B24)</f>
        <v>0</v>
      </c>
    </row>
    <row r="25" spans="1:11" ht="24" x14ac:dyDescent="0.3">
      <c r="A25" s="310" t="s">
        <v>105</v>
      </c>
      <c r="B25" s="253" t="s">
        <v>10</v>
      </c>
      <c r="C25" s="282">
        <f t="shared" si="3"/>
        <v>0</v>
      </c>
      <c r="D25" s="335">
        <f>SUMIFS('Smlouvy, zakázky a jiné potřeby'!P$16:P$115,'Smlouvy, zakázky a jiné potřeby'!$H$16:$H$115,$B25)</f>
        <v>0</v>
      </c>
      <c r="E25" s="335">
        <f>SUMIFS('Smlouvy, zakázky a jiné potřeby'!Q$16:Q$115,'Smlouvy, zakázky a jiné potřeby'!$H$16:$H$115,$B25)</f>
        <v>0</v>
      </c>
      <c r="F25" s="335">
        <f>SUMIFS('Smlouvy, zakázky a jiné potřeby'!R$16:R$115,'Smlouvy, zakázky a jiné potřeby'!$H$16:$H$115,$B25)</f>
        <v>0</v>
      </c>
      <c r="G25" s="335">
        <f>SUMIFS('Smlouvy, zakázky a jiné potřeby'!S$16:S$115,'Smlouvy, zakázky a jiné potřeby'!$H$16:$H$115,$B25)</f>
        <v>0</v>
      </c>
      <c r="H25" s="335">
        <f>SUMIFS('Smlouvy, zakázky a jiné potřeby'!T$16:T$115,'Smlouvy, zakázky a jiné potřeby'!$H$16:$H$115,$B25)</f>
        <v>0</v>
      </c>
      <c r="I25" s="335">
        <f>SUMIFS('Smlouvy, zakázky a jiné potřeby'!U$16:U$115,'Smlouvy, zakázky a jiné potřeby'!$H$16:$H$115,$B25)</f>
        <v>0</v>
      </c>
      <c r="J25" s="335">
        <f>SUMIFS('Smlouvy, zakázky a jiné potřeby'!V$16:V$115,'Smlouvy, zakázky a jiné potřeby'!$H$16:$H$115,$B25)</f>
        <v>0</v>
      </c>
      <c r="K25" s="335">
        <f>SUMIFS('Smlouvy, zakázky a jiné potřeby'!W$16:W$115,'Smlouvy, zakázky a jiné potřeby'!$H$16:$H$115,$B25)</f>
        <v>0</v>
      </c>
    </row>
    <row r="26" spans="1:11" x14ac:dyDescent="0.3">
      <c r="A26" s="310" t="s">
        <v>105</v>
      </c>
      <c r="B26" s="253" t="s">
        <v>11</v>
      </c>
      <c r="C26" s="282">
        <f t="shared" si="3"/>
        <v>0</v>
      </c>
      <c r="D26" s="335">
        <f>SUMIFS('Smlouvy, zakázky a jiné potřeby'!P$16:P$115,'Smlouvy, zakázky a jiné potřeby'!$H$16:$H$115,$B26)</f>
        <v>0</v>
      </c>
      <c r="E26" s="335">
        <f>SUMIFS('Smlouvy, zakázky a jiné potřeby'!Q$16:Q$115,'Smlouvy, zakázky a jiné potřeby'!$H$16:$H$115,$B26)</f>
        <v>0</v>
      </c>
      <c r="F26" s="335">
        <f>SUMIFS('Smlouvy, zakázky a jiné potřeby'!R$16:R$115,'Smlouvy, zakázky a jiné potřeby'!$H$16:$H$115,$B26)</f>
        <v>0</v>
      </c>
      <c r="G26" s="335">
        <f>SUMIFS('Smlouvy, zakázky a jiné potřeby'!S$16:S$115,'Smlouvy, zakázky a jiné potřeby'!$H$16:$H$115,$B26)</f>
        <v>0</v>
      </c>
      <c r="H26" s="335">
        <f>SUMIFS('Smlouvy, zakázky a jiné potřeby'!T$16:T$115,'Smlouvy, zakázky a jiné potřeby'!$H$16:$H$115,$B26)</f>
        <v>0</v>
      </c>
      <c r="I26" s="335">
        <f>SUMIFS('Smlouvy, zakázky a jiné potřeby'!U$16:U$115,'Smlouvy, zakázky a jiné potřeby'!$H$16:$H$115,$B26)</f>
        <v>0</v>
      </c>
      <c r="J26" s="335">
        <f>SUMIFS('Smlouvy, zakázky a jiné potřeby'!V$16:V$115,'Smlouvy, zakázky a jiné potřeby'!$H$16:$H$115,$B26)</f>
        <v>0</v>
      </c>
      <c r="K26" s="335">
        <f>SUMIFS('Smlouvy, zakázky a jiné potřeby'!W$16:W$115,'Smlouvy, zakázky a jiné potřeby'!$H$16:$H$115,$B26)</f>
        <v>0</v>
      </c>
    </row>
    <row r="27" spans="1:11" ht="24" x14ac:dyDescent="0.3">
      <c r="A27" s="310" t="s">
        <v>105</v>
      </c>
      <c r="B27" s="253" t="s">
        <v>12</v>
      </c>
      <c r="C27" s="282">
        <f t="shared" si="3"/>
        <v>0</v>
      </c>
      <c r="D27" s="335">
        <f>SUMIFS('Smlouvy, zakázky a jiné potřeby'!P$16:P$115,'Smlouvy, zakázky a jiné potřeby'!$H$16:$H$115,$B27)</f>
        <v>0</v>
      </c>
      <c r="E27" s="335">
        <f>SUMIFS('Smlouvy, zakázky a jiné potřeby'!Q$16:Q$115,'Smlouvy, zakázky a jiné potřeby'!$H$16:$H$115,$B27)</f>
        <v>0</v>
      </c>
      <c r="F27" s="335">
        <f>SUMIFS('Smlouvy, zakázky a jiné potřeby'!R$16:R$115,'Smlouvy, zakázky a jiné potřeby'!$H$16:$H$115,$B27)</f>
        <v>0</v>
      </c>
      <c r="G27" s="335">
        <f>SUMIFS('Smlouvy, zakázky a jiné potřeby'!S$16:S$115,'Smlouvy, zakázky a jiné potřeby'!$H$16:$H$115,$B27)</f>
        <v>0</v>
      </c>
      <c r="H27" s="335">
        <f>SUMIFS('Smlouvy, zakázky a jiné potřeby'!T$16:T$115,'Smlouvy, zakázky a jiné potřeby'!$H$16:$H$115,$B27)</f>
        <v>0</v>
      </c>
      <c r="I27" s="335">
        <f>SUMIFS('Smlouvy, zakázky a jiné potřeby'!U$16:U$115,'Smlouvy, zakázky a jiné potřeby'!$H$16:$H$115,$B27)</f>
        <v>0</v>
      </c>
      <c r="J27" s="335">
        <f>SUMIFS('Smlouvy, zakázky a jiné potřeby'!V$16:V$115,'Smlouvy, zakázky a jiné potřeby'!$H$16:$H$115,$B27)</f>
        <v>0</v>
      </c>
      <c r="K27" s="335">
        <f>SUMIFS('Smlouvy, zakázky a jiné potřeby'!W$16:W$115,'Smlouvy, zakázky a jiné potřeby'!$H$16:$H$115,$B27)</f>
        <v>0</v>
      </c>
    </row>
    <row r="28" spans="1:11" x14ac:dyDescent="0.3">
      <c r="A28" s="310" t="s">
        <v>105</v>
      </c>
      <c r="B28" s="253" t="s">
        <v>435</v>
      </c>
      <c r="C28" s="282">
        <f t="shared" si="3"/>
        <v>0</v>
      </c>
      <c r="D28" s="335">
        <f>SUMIFS('Smlouvy, zakázky a jiné potřeby'!P$16:P$115,'Smlouvy, zakázky a jiné potřeby'!$H$16:$H$115,$B28)</f>
        <v>0</v>
      </c>
      <c r="E28" s="335">
        <f>SUMIFS('Smlouvy, zakázky a jiné potřeby'!Q$16:Q$115,'Smlouvy, zakázky a jiné potřeby'!$H$16:$H$115,$B28)</f>
        <v>0</v>
      </c>
      <c r="F28" s="335">
        <f>SUMIFS('Smlouvy, zakázky a jiné potřeby'!R$16:R$115,'Smlouvy, zakázky a jiné potřeby'!$H$16:$H$115,$B28)</f>
        <v>0</v>
      </c>
      <c r="G28" s="335">
        <f>SUMIFS('Smlouvy, zakázky a jiné potřeby'!S$16:S$115,'Smlouvy, zakázky a jiné potřeby'!$H$16:$H$115,$B28)</f>
        <v>0</v>
      </c>
      <c r="H28" s="335">
        <f>SUMIFS('Smlouvy, zakázky a jiné potřeby'!T$16:T$115,'Smlouvy, zakázky a jiné potřeby'!$H$16:$H$115,$B28)</f>
        <v>0</v>
      </c>
      <c r="I28" s="335">
        <f>SUMIFS('Smlouvy, zakázky a jiné potřeby'!U$16:U$115,'Smlouvy, zakázky a jiné potřeby'!$H$16:$H$115,$B28)</f>
        <v>0</v>
      </c>
      <c r="J28" s="335">
        <f>SUMIFS('Smlouvy, zakázky a jiné potřeby'!V$16:V$115,'Smlouvy, zakázky a jiné potřeby'!$H$16:$H$115,$B28)</f>
        <v>0</v>
      </c>
      <c r="K28" s="335">
        <f>SUMIFS('Smlouvy, zakázky a jiné potřeby'!W$16:W$115,'Smlouvy, zakázky a jiné potřeby'!$H$16:$H$115,$B28)</f>
        <v>0</v>
      </c>
    </row>
    <row r="29" spans="1:11" x14ac:dyDescent="0.3">
      <c r="A29" s="310" t="s">
        <v>105</v>
      </c>
      <c r="B29" s="253" t="s">
        <v>13</v>
      </c>
      <c r="C29" s="282">
        <f t="shared" si="3"/>
        <v>0</v>
      </c>
      <c r="D29" s="335">
        <f>SUMIFS('Smlouvy, zakázky a jiné potřeby'!P$16:P$115,'Smlouvy, zakázky a jiné potřeby'!$H$16:$H$115,$B29)</f>
        <v>0</v>
      </c>
      <c r="E29" s="335">
        <f>SUMIFS('Smlouvy, zakázky a jiné potřeby'!Q$16:Q$115,'Smlouvy, zakázky a jiné potřeby'!$H$16:$H$115,$B29)</f>
        <v>0</v>
      </c>
      <c r="F29" s="335">
        <f>SUMIFS('Smlouvy, zakázky a jiné potřeby'!R$16:R$115,'Smlouvy, zakázky a jiné potřeby'!$H$16:$H$115,$B29)</f>
        <v>0</v>
      </c>
      <c r="G29" s="335">
        <f>SUMIFS('Smlouvy, zakázky a jiné potřeby'!S$16:S$115,'Smlouvy, zakázky a jiné potřeby'!$H$16:$H$115,$B29)</f>
        <v>0</v>
      </c>
      <c r="H29" s="335">
        <f>SUMIFS('Smlouvy, zakázky a jiné potřeby'!T$16:T$115,'Smlouvy, zakázky a jiné potřeby'!$H$16:$H$115,$B29)</f>
        <v>0</v>
      </c>
      <c r="I29" s="335">
        <f>SUMIFS('Smlouvy, zakázky a jiné potřeby'!U$16:U$115,'Smlouvy, zakázky a jiné potřeby'!$H$16:$H$115,$B29)</f>
        <v>0</v>
      </c>
      <c r="J29" s="335">
        <f>SUMIFS('Smlouvy, zakázky a jiné potřeby'!V$16:V$115,'Smlouvy, zakázky a jiné potřeby'!$H$16:$H$115,$B29)</f>
        <v>0</v>
      </c>
      <c r="K29" s="335">
        <f>SUMIFS('Smlouvy, zakázky a jiné potřeby'!W$16:W$115,'Smlouvy, zakázky a jiné potřeby'!$H$16:$H$115,$B29)</f>
        <v>0</v>
      </c>
    </row>
    <row r="30" spans="1:11" x14ac:dyDescent="0.3">
      <c r="A30" s="310" t="s">
        <v>105</v>
      </c>
      <c r="B30" s="253" t="s">
        <v>14</v>
      </c>
      <c r="C30" s="282">
        <f t="shared" si="3"/>
        <v>0</v>
      </c>
      <c r="D30" s="335">
        <f>SUMIFS('Smlouvy, zakázky a jiné potřeby'!P$16:P$115,'Smlouvy, zakázky a jiné potřeby'!$H$16:$H$115,$B30)</f>
        <v>0</v>
      </c>
      <c r="E30" s="335">
        <f>SUMIFS('Smlouvy, zakázky a jiné potřeby'!Q$16:Q$115,'Smlouvy, zakázky a jiné potřeby'!$H$16:$H$115,$B30)</f>
        <v>0</v>
      </c>
      <c r="F30" s="335">
        <f>SUMIFS('Smlouvy, zakázky a jiné potřeby'!R$16:R$115,'Smlouvy, zakázky a jiné potřeby'!$H$16:$H$115,$B30)</f>
        <v>0</v>
      </c>
      <c r="G30" s="335">
        <f>SUMIFS('Smlouvy, zakázky a jiné potřeby'!S$16:S$115,'Smlouvy, zakázky a jiné potřeby'!$H$16:$H$115,$B30)</f>
        <v>0</v>
      </c>
      <c r="H30" s="335">
        <f>SUMIFS('Smlouvy, zakázky a jiné potřeby'!T$16:T$115,'Smlouvy, zakázky a jiné potřeby'!$H$16:$H$115,$B30)</f>
        <v>0</v>
      </c>
      <c r="I30" s="335">
        <f>SUMIFS('Smlouvy, zakázky a jiné potřeby'!U$16:U$115,'Smlouvy, zakázky a jiné potřeby'!$H$16:$H$115,$B30)</f>
        <v>0</v>
      </c>
      <c r="J30" s="335">
        <f>SUMIFS('Smlouvy, zakázky a jiné potřeby'!V$16:V$115,'Smlouvy, zakázky a jiné potřeby'!$H$16:$H$115,$B30)</f>
        <v>0</v>
      </c>
      <c r="K30" s="335">
        <f>SUMIFS('Smlouvy, zakázky a jiné potřeby'!W$16:W$115,'Smlouvy, zakázky a jiné potřeby'!$H$16:$H$115,$B30)</f>
        <v>0</v>
      </c>
    </row>
    <row r="31" spans="1:11" ht="24" x14ac:dyDescent="0.3">
      <c r="A31" s="310" t="s">
        <v>105</v>
      </c>
      <c r="B31" s="253" t="s">
        <v>436</v>
      </c>
      <c r="C31" s="282">
        <f t="shared" si="3"/>
        <v>0</v>
      </c>
      <c r="D31" s="335">
        <f>SUMIFS('Smlouvy, zakázky a jiné potřeby'!P$16:P$115,'Smlouvy, zakázky a jiné potřeby'!$H$16:$H$115,$B31)</f>
        <v>0</v>
      </c>
      <c r="E31" s="335">
        <f>SUMIFS('Smlouvy, zakázky a jiné potřeby'!Q$16:Q$115,'Smlouvy, zakázky a jiné potřeby'!$H$16:$H$115,$B31)</f>
        <v>0</v>
      </c>
      <c r="F31" s="335">
        <f>SUMIFS('Smlouvy, zakázky a jiné potřeby'!R$16:R$115,'Smlouvy, zakázky a jiné potřeby'!$H$16:$H$115,$B31)</f>
        <v>0</v>
      </c>
      <c r="G31" s="335">
        <f>SUMIFS('Smlouvy, zakázky a jiné potřeby'!S$16:S$115,'Smlouvy, zakázky a jiné potřeby'!$H$16:$H$115,$B31)</f>
        <v>0</v>
      </c>
      <c r="H31" s="335">
        <f>SUMIFS('Smlouvy, zakázky a jiné potřeby'!T$16:T$115,'Smlouvy, zakázky a jiné potřeby'!$H$16:$H$115,$B31)</f>
        <v>0</v>
      </c>
      <c r="I31" s="335">
        <f>SUMIFS('Smlouvy, zakázky a jiné potřeby'!U$16:U$115,'Smlouvy, zakázky a jiné potřeby'!$H$16:$H$115,$B31)</f>
        <v>0</v>
      </c>
      <c r="J31" s="335">
        <f>SUMIFS('Smlouvy, zakázky a jiné potřeby'!V$16:V$115,'Smlouvy, zakázky a jiné potřeby'!$H$16:$H$115,$B31)</f>
        <v>0</v>
      </c>
      <c r="K31" s="335">
        <f>SUMIFS('Smlouvy, zakázky a jiné potřeby'!W$16:W$115,'Smlouvy, zakázky a jiné potřeby'!$H$16:$H$115,$B31)</f>
        <v>0</v>
      </c>
    </row>
    <row r="32" spans="1:11" ht="24" x14ac:dyDescent="0.3">
      <c r="A32" s="310" t="s">
        <v>105</v>
      </c>
      <c r="B32" s="253" t="s">
        <v>15</v>
      </c>
      <c r="C32" s="282">
        <f t="shared" si="3"/>
        <v>0</v>
      </c>
      <c r="D32" s="335">
        <f>SUMIFS('Smlouvy, zakázky a jiné potřeby'!P$16:P$115,'Smlouvy, zakázky a jiné potřeby'!$H$16:$H$115,$B32)</f>
        <v>0</v>
      </c>
      <c r="E32" s="335">
        <f>SUMIFS('Smlouvy, zakázky a jiné potřeby'!Q$16:Q$115,'Smlouvy, zakázky a jiné potřeby'!$H$16:$H$115,$B32)</f>
        <v>0</v>
      </c>
      <c r="F32" s="335">
        <f>SUMIFS('Smlouvy, zakázky a jiné potřeby'!R$16:R$115,'Smlouvy, zakázky a jiné potřeby'!$H$16:$H$115,$B32)</f>
        <v>0</v>
      </c>
      <c r="G32" s="335">
        <f>SUMIFS('Smlouvy, zakázky a jiné potřeby'!S$16:S$115,'Smlouvy, zakázky a jiné potřeby'!$H$16:$H$115,$B32)</f>
        <v>0</v>
      </c>
      <c r="H32" s="335">
        <f>SUMIFS('Smlouvy, zakázky a jiné potřeby'!T$16:T$115,'Smlouvy, zakázky a jiné potřeby'!$H$16:$H$115,$B32)</f>
        <v>0</v>
      </c>
      <c r="I32" s="335">
        <f>SUMIFS('Smlouvy, zakázky a jiné potřeby'!U$16:U$115,'Smlouvy, zakázky a jiné potřeby'!$H$16:$H$115,$B32)</f>
        <v>0</v>
      </c>
      <c r="J32" s="335">
        <f>SUMIFS('Smlouvy, zakázky a jiné potřeby'!V$16:V$115,'Smlouvy, zakázky a jiné potřeby'!$H$16:$H$115,$B32)</f>
        <v>0</v>
      </c>
      <c r="K32" s="335">
        <f>SUMIFS('Smlouvy, zakázky a jiné potřeby'!W$16:W$115,'Smlouvy, zakázky a jiné potřeby'!$H$16:$H$115,$B32)</f>
        <v>0</v>
      </c>
    </row>
    <row r="33" spans="1:11" ht="14.4" customHeight="1" x14ac:dyDescent="0.3">
      <c r="A33" s="310" t="s">
        <v>105</v>
      </c>
      <c r="B33" s="253" t="s">
        <v>16</v>
      </c>
      <c r="C33" s="282">
        <f t="shared" si="3"/>
        <v>0</v>
      </c>
      <c r="D33" s="335">
        <f>SUMIFS('Smlouvy, zakázky a jiné potřeby'!P$16:P$115,'Smlouvy, zakázky a jiné potřeby'!$H$16:$H$115,$B33)</f>
        <v>0</v>
      </c>
      <c r="E33" s="335">
        <f>SUMIFS('Smlouvy, zakázky a jiné potřeby'!Q$16:Q$115,'Smlouvy, zakázky a jiné potřeby'!$H$16:$H$115,$B33)</f>
        <v>0</v>
      </c>
      <c r="F33" s="335">
        <f>SUMIFS('Smlouvy, zakázky a jiné potřeby'!R$16:R$115,'Smlouvy, zakázky a jiné potřeby'!$H$16:$H$115,$B33)</f>
        <v>0</v>
      </c>
      <c r="G33" s="335">
        <f>SUMIFS('Smlouvy, zakázky a jiné potřeby'!S$16:S$115,'Smlouvy, zakázky a jiné potřeby'!$H$16:$H$115,$B33)</f>
        <v>0</v>
      </c>
      <c r="H33" s="335">
        <f>SUMIFS('Smlouvy, zakázky a jiné potřeby'!T$16:T$115,'Smlouvy, zakázky a jiné potřeby'!$H$16:$H$115,$B33)</f>
        <v>0</v>
      </c>
      <c r="I33" s="335">
        <f>SUMIFS('Smlouvy, zakázky a jiné potřeby'!U$16:U$115,'Smlouvy, zakázky a jiné potřeby'!$H$16:$H$115,$B33)</f>
        <v>0</v>
      </c>
      <c r="J33" s="335">
        <f>SUMIFS('Smlouvy, zakázky a jiné potřeby'!V$16:V$115,'Smlouvy, zakázky a jiné potřeby'!$H$16:$H$115,$B33)</f>
        <v>0</v>
      </c>
      <c r="K33" s="335">
        <f>SUMIFS('Smlouvy, zakázky a jiné potřeby'!W$16:W$115,'Smlouvy, zakázky a jiné potřeby'!$H$16:$H$115,$B33)</f>
        <v>0</v>
      </c>
    </row>
    <row r="34" spans="1:11" ht="24" x14ac:dyDescent="0.3">
      <c r="A34" s="310" t="s">
        <v>105</v>
      </c>
      <c r="B34" s="253" t="s">
        <v>47</v>
      </c>
      <c r="C34" s="282">
        <f t="shared" si="3"/>
        <v>0</v>
      </c>
      <c r="D34" s="335">
        <f>SUMIFS('Smlouvy, zakázky a jiné potřeby'!P$16:P$115,'Smlouvy, zakázky a jiné potřeby'!$H$16:$H$115,$B34)</f>
        <v>0</v>
      </c>
      <c r="E34" s="335">
        <f>SUMIFS('Smlouvy, zakázky a jiné potřeby'!Q$16:Q$115,'Smlouvy, zakázky a jiné potřeby'!$H$16:$H$115,$B34)</f>
        <v>0</v>
      </c>
      <c r="F34" s="335">
        <f>SUMIFS('Smlouvy, zakázky a jiné potřeby'!R$16:R$115,'Smlouvy, zakázky a jiné potřeby'!$H$16:$H$115,$B34)</f>
        <v>0</v>
      </c>
      <c r="G34" s="335">
        <f>SUMIFS('Smlouvy, zakázky a jiné potřeby'!S$16:S$115,'Smlouvy, zakázky a jiné potřeby'!$H$16:$H$115,$B34)</f>
        <v>0</v>
      </c>
      <c r="H34" s="335">
        <f>SUMIFS('Smlouvy, zakázky a jiné potřeby'!T$16:T$115,'Smlouvy, zakázky a jiné potřeby'!$H$16:$H$115,$B34)</f>
        <v>0</v>
      </c>
      <c r="I34" s="335">
        <f>SUMIFS('Smlouvy, zakázky a jiné potřeby'!U$16:U$115,'Smlouvy, zakázky a jiné potřeby'!$H$16:$H$115,$B34)</f>
        <v>0</v>
      </c>
      <c r="J34" s="335">
        <f>SUMIFS('Smlouvy, zakázky a jiné potřeby'!V$16:V$115,'Smlouvy, zakázky a jiné potřeby'!$H$16:$H$115,$B34)</f>
        <v>0</v>
      </c>
      <c r="K34" s="335">
        <f>SUMIFS('Smlouvy, zakázky a jiné potřeby'!W$16:W$115,'Smlouvy, zakázky a jiné potřeby'!$H$16:$H$115,$B34)</f>
        <v>0</v>
      </c>
    </row>
    <row r="35" spans="1:11" x14ac:dyDescent="0.3">
      <c r="A35" s="310" t="s">
        <v>105</v>
      </c>
      <c r="B35" s="253" t="s">
        <v>17</v>
      </c>
      <c r="C35" s="282">
        <f t="shared" si="3"/>
        <v>0</v>
      </c>
      <c r="D35" s="335">
        <f>SUMIFS('Smlouvy, zakázky a jiné potřeby'!P$16:P$115,'Smlouvy, zakázky a jiné potřeby'!$H$16:$H$115,$B35)</f>
        <v>0</v>
      </c>
      <c r="E35" s="335">
        <f>SUMIFS('Smlouvy, zakázky a jiné potřeby'!Q$16:Q$115,'Smlouvy, zakázky a jiné potřeby'!$H$16:$H$115,$B35)</f>
        <v>0</v>
      </c>
      <c r="F35" s="335">
        <f>SUMIFS('Smlouvy, zakázky a jiné potřeby'!R$16:R$115,'Smlouvy, zakázky a jiné potřeby'!$H$16:$H$115,$B35)</f>
        <v>0</v>
      </c>
      <c r="G35" s="335">
        <f>SUMIFS('Smlouvy, zakázky a jiné potřeby'!S$16:S$115,'Smlouvy, zakázky a jiné potřeby'!$H$16:$H$115,$B35)</f>
        <v>0</v>
      </c>
      <c r="H35" s="335">
        <f>SUMIFS('Smlouvy, zakázky a jiné potřeby'!T$16:T$115,'Smlouvy, zakázky a jiné potřeby'!$H$16:$H$115,$B35)</f>
        <v>0</v>
      </c>
      <c r="I35" s="335">
        <f>SUMIFS('Smlouvy, zakázky a jiné potřeby'!U$16:U$115,'Smlouvy, zakázky a jiné potřeby'!$H$16:$H$115,$B35)</f>
        <v>0</v>
      </c>
      <c r="J35" s="335">
        <f>SUMIFS('Smlouvy, zakázky a jiné potřeby'!V$16:V$115,'Smlouvy, zakázky a jiné potřeby'!$H$16:$H$115,$B35)</f>
        <v>0</v>
      </c>
      <c r="K35" s="335">
        <f>SUMIFS('Smlouvy, zakázky a jiné potřeby'!W$16:W$115,'Smlouvy, zakázky a jiné potřeby'!$H$16:$H$115,$B35)</f>
        <v>0</v>
      </c>
    </row>
    <row r="36" spans="1:11" x14ac:dyDescent="0.3">
      <c r="A36" s="310" t="s">
        <v>105</v>
      </c>
      <c r="B36" s="253" t="s">
        <v>18</v>
      </c>
      <c r="C36" s="282">
        <f t="shared" si="3"/>
        <v>0</v>
      </c>
      <c r="D36" s="335">
        <f>SUMIFS('Smlouvy, zakázky a jiné potřeby'!P$16:P$115,'Smlouvy, zakázky a jiné potřeby'!$H$16:$H$115,$B36)</f>
        <v>0</v>
      </c>
      <c r="E36" s="335">
        <f>SUMIFS('Smlouvy, zakázky a jiné potřeby'!Q$16:Q$115,'Smlouvy, zakázky a jiné potřeby'!$H$16:$H$115,$B36)</f>
        <v>0</v>
      </c>
      <c r="F36" s="335">
        <f>SUMIFS('Smlouvy, zakázky a jiné potřeby'!R$16:R$115,'Smlouvy, zakázky a jiné potřeby'!$H$16:$H$115,$B36)</f>
        <v>0</v>
      </c>
      <c r="G36" s="335">
        <f>SUMIFS('Smlouvy, zakázky a jiné potřeby'!S$16:S$115,'Smlouvy, zakázky a jiné potřeby'!$H$16:$H$115,$B36)</f>
        <v>0</v>
      </c>
      <c r="H36" s="335">
        <f>SUMIFS('Smlouvy, zakázky a jiné potřeby'!T$16:T$115,'Smlouvy, zakázky a jiné potřeby'!$H$16:$H$115,$B36)</f>
        <v>0</v>
      </c>
      <c r="I36" s="335">
        <f>SUMIFS('Smlouvy, zakázky a jiné potřeby'!U$16:U$115,'Smlouvy, zakázky a jiné potřeby'!$H$16:$H$115,$B36)</f>
        <v>0</v>
      </c>
      <c r="J36" s="335">
        <f>SUMIFS('Smlouvy, zakázky a jiné potřeby'!V$16:V$115,'Smlouvy, zakázky a jiné potřeby'!$H$16:$H$115,$B36)</f>
        <v>0</v>
      </c>
      <c r="K36" s="335">
        <f>SUMIFS('Smlouvy, zakázky a jiné potřeby'!W$16:W$115,'Smlouvy, zakázky a jiné potřeby'!$H$16:$H$115,$B36)</f>
        <v>0</v>
      </c>
    </row>
    <row r="37" spans="1:11" x14ac:dyDescent="0.3">
      <c r="A37" s="310" t="s">
        <v>105</v>
      </c>
      <c r="B37" s="253" t="s">
        <v>19</v>
      </c>
      <c r="C37" s="282">
        <f t="shared" si="3"/>
        <v>0</v>
      </c>
      <c r="D37" s="335">
        <f>SUMIFS('Smlouvy, zakázky a jiné potřeby'!P$16:P$115,'Smlouvy, zakázky a jiné potřeby'!$H$16:$H$115,$B37)</f>
        <v>0</v>
      </c>
      <c r="E37" s="335">
        <f>SUMIFS('Smlouvy, zakázky a jiné potřeby'!Q$16:Q$115,'Smlouvy, zakázky a jiné potřeby'!$H$16:$H$115,$B37)</f>
        <v>0</v>
      </c>
      <c r="F37" s="335">
        <f>SUMIFS('Smlouvy, zakázky a jiné potřeby'!R$16:R$115,'Smlouvy, zakázky a jiné potřeby'!$H$16:$H$115,$B37)</f>
        <v>0</v>
      </c>
      <c r="G37" s="335">
        <f>SUMIFS('Smlouvy, zakázky a jiné potřeby'!S$16:S$115,'Smlouvy, zakázky a jiné potřeby'!$H$16:$H$115,$B37)</f>
        <v>0</v>
      </c>
      <c r="H37" s="335">
        <f>SUMIFS('Smlouvy, zakázky a jiné potřeby'!T$16:T$115,'Smlouvy, zakázky a jiné potřeby'!$H$16:$H$115,$B37)</f>
        <v>0</v>
      </c>
      <c r="I37" s="335">
        <f>SUMIFS('Smlouvy, zakázky a jiné potřeby'!U$16:U$115,'Smlouvy, zakázky a jiné potřeby'!$H$16:$H$115,$B37)</f>
        <v>0</v>
      </c>
      <c r="J37" s="335">
        <f>SUMIFS('Smlouvy, zakázky a jiné potřeby'!V$16:V$115,'Smlouvy, zakázky a jiné potřeby'!$H$16:$H$115,$B37)</f>
        <v>0</v>
      </c>
      <c r="K37" s="335">
        <f>SUMIFS('Smlouvy, zakázky a jiné potřeby'!W$16:W$115,'Smlouvy, zakázky a jiné potřeby'!$H$16:$H$115,$B37)</f>
        <v>0</v>
      </c>
    </row>
    <row r="38" spans="1:11" ht="24" x14ac:dyDescent="0.3">
      <c r="A38" s="310" t="s">
        <v>105</v>
      </c>
      <c r="B38" s="253" t="s">
        <v>20</v>
      </c>
      <c r="C38" s="282">
        <f t="shared" si="3"/>
        <v>0</v>
      </c>
      <c r="D38" s="335">
        <f>SUMIFS('Smlouvy, zakázky a jiné potřeby'!P$16:P$115,'Smlouvy, zakázky a jiné potřeby'!$H$16:$H$115,$B38)</f>
        <v>0</v>
      </c>
      <c r="E38" s="335">
        <f>SUMIFS('Smlouvy, zakázky a jiné potřeby'!Q$16:Q$115,'Smlouvy, zakázky a jiné potřeby'!$H$16:$H$115,$B38)</f>
        <v>0</v>
      </c>
      <c r="F38" s="335">
        <f>SUMIFS('Smlouvy, zakázky a jiné potřeby'!R$16:R$115,'Smlouvy, zakázky a jiné potřeby'!$H$16:$H$115,$B38)</f>
        <v>0</v>
      </c>
      <c r="G38" s="335">
        <f>SUMIFS('Smlouvy, zakázky a jiné potřeby'!S$16:S$115,'Smlouvy, zakázky a jiné potřeby'!$H$16:$H$115,$B38)</f>
        <v>0</v>
      </c>
      <c r="H38" s="335">
        <f>SUMIFS('Smlouvy, zakázky a jiné potřeby'!T$16:T$115,'Smlouvy, zakázky a jiné potřeby'!$H$16:$H$115,$B38)</f>
        <v>0</v>
      </c>
      <c r="I38" s="335">
        <f>SUMIFS('Smlouvy, zakázky a jiné potřeby'!U$16:U$115,'Smlouvy, zakázky a jiné potřeby'!$H$16:$H$115,$B38)</f>
        <v>0</v>
      </c>
      <c r="J38" s="335">
        <f>SUMIFS('Smlouvy, zakázky a jiné potřeby'!V$16:V$115,'Smlouvy, zakázky a jiné potřeby'!$H$16:$H$115,$B38)</f>
        <v>0</v>
      </c>
      <c r="K38" s="335">
        <f>SUMIFS('Smlouvy, zakázky a jiné potřeby'!W$16:W$115,'Smlouvy, zakázky a jiné potřeby'!$H$16:$H$115,$B38)</f>
        <v>0</v>
      </c>
    </row>
    <row r="39" spans="1:11" x14ac:dyDescent="0.3">
      <c r="A39" s="310" t="s">
        <v>105</v>
      </c>
      <c r="B39" s="253" t="s">
        <v>48</v>
      </c>
      <c r="C39" s="282">
        <f t="shared" si="3"/>
        <v>0</v>
      </c>
      <c r="D39" s="335">
        <f>SUMIFS('Smlouvy, zakázky a jiné potřeby'!P$16:P$115,'Smlouvy, zakázky a jiné potřeby'!$H$16:$H$115,$B39)</f>
        <v>0</v>
      </c>
      <c r="E39" s="335">
        <f>SUMIFS('Smlouvy, zakázky a jiné potřeby'!Q$16:Q$115,'Smlouvy, zakázky a jiné potřeby'!$H$16:$H$115,$B39)</f>
        <v>0</v>
      </c>
      <c r="F39" s="335">
        <f>SUMIFS('Smlouvy, zakázky a jiné potřeby'!R$16:R$115,'Smlouvy, zakázky a jiné potřeby'!$H$16:$H$115,$B39)</f>
        <v>0</v>
      </c>
      <c r="G39" s="335">
        <f>SUMIFS('Smlouvy, zakázky a jiné potřeby'!S$16:S$115,'Smlouvy, zakázky a jiné potřeby'!$H$16:$H$115,$B39)</f>
        <v>0</v>
      </c>
      <c r="H39" s="335">
        <f>SUMIFS('Smlouvy, zakázky a jiné potřeby'!T$16:T$115,'Smlouvy, zakázky a jiné potřeby'!$H$16:$H$115,$B39)</f>
        <v>0</v>
      </c>
      <c r="I39" s="335">
        <f>SUMIFS('Smlouvy, zakázky a jiné potřeby'!U$16:U$115,'Smlouvy, zakázky a jiné potřeby'!$H$16:$H$115,$B39)</f>
        <v>0</v>
      </c>
      <c r="J39" s="335">
        <f>SUMIFS('Smlouvy, zakázky a jiné potřeby'!V$16:V$115,'Smlouvy, zakázky a jiné potřeby'!$H$16:$H$115,$B39)</f>
        <v>0</v>
      </c>
      <c r="K39" s="335">
        <f>SUMIFS('Smlouvy, zakázky a jiné potřeby'!W$16:W$115,'Smlouvy, zakázky a jiné potřeby'!$H$16:$H$115,$B39)</f>
        <v>0</v>
      </c>
    </row>
    <row r="40" spans="1:11" x14ac:dyDescent="0.3">
      <c r="A40" s="310" t="s">
        <v>105</v>
      </c>
      <c r="B40" s="253" t="s">
        <v>21</v>
      </c>
      <c r="C40" s="282">
        <f t="shared" si="3"/>
        <v>0</v>
      </c>
      <c r="D40" s="335">
        <f>SUMIFS('Smlouvy, zakázky a jiné potřeby'!P$16:P$115,'Smlouvy, zakázky a jiné potřeby'!$H$16:$H$115,$B40)</f>
        <v>0</v>
      </c>
      <c r="E40" s="335">
        <f>SUMIFS('Smlouvy, zakázky a jiné potřeby'!Q$16:Q$115,'Smlouvy, zakázky a jiné potřeby'!$H$16:$H$115,$B40)</f>
        <v>0</v>
      </c>
      <c r="F40" s="335">
        <f>SUMIFS('Smlouvy, zakázky a jiné potřeby'!R$16:R$115,'Smlouvy, zakázky a jiné potřeby'!$H$16:$H$115,$B40)</f>
        <v>0</v>
      </c>
      <c r="G40" s="335">
        <f>SUMIFS('Smlouvy, zakázky a jiné potřeby'!S$16:S$115,'Smlouvy, zakázky a jiné potřeby'!$H$16:$H$115,$B40)</f>
        <v>0</v>
      </c>
      <c r="H40" s="335">
        <f>SUMIFS('Smlouvy, zakázky a jiné potřeby'!T$16:T$115,'Smlouvy, zakázky a jiné potřeby'!$H$16:$H$115,$B40)</f>
        <v>0</v>
      </c>
      <c r="I40" s="335">
        <f>SUMIFS('Smlouvy, zakázky a jiné potřeby'!U$16:U$115,'Smlouvy, zakázky a jiné potřeby'!$H$16:$H$115,$B40)</f>
        <v>0</v>
      </c>
      <c r="J40" s="335">
        <f>SUMIFS('Smlouvy, zakázky a jiné potřeby'!V$16:V$115,'Smlouvy, zakázky a jiné potřeby'!$H$16:$H$115,$B40)</f>
        <v>0</v>
      </c>
      <c r="K40" s="335">
        <f>SUMIFS('Smlouvy, zakázky a jiné potřeby'!W$16:W$115,'Smlouvy, zakázky a jiné potřeby'!$H$16:$H$115,$B40)</f>
        <v>0</v>
      </c>
    </row>
    <row r="41" spans="1:11" ht="24" x14ac:dyDescent="0.3">
      <c r="A41" s="311" t="s">
        <v>106</v>
      </c>
      <c r="B41" s="253" t="s">
        <v>22</v>
      </c>
      <c r="C41" s="282">
        <f t="shared" si="3"/>
        <v>0</v>
      </c>
      <c r="D41" s="335">
        <f>SUMIFS('Smlouvy, zakázky a jiné potřeby'!P$16:P$115,'Smlouvy, zakázky a jiné potřeby'!$H$16:$H$115,$B41)</f>
        <v>0</v>
      </c>
      <c r="E41" s="335">
        <f>SUMIFS('Smlouvy, zakázky a jiné potřeby'!Q$16:Q$115,'Smlouvy, zakázky a jiné potřeby'!$H$16:$H$115,$B41)</f>
        <v>0</v>
      </c>
      <c r="F41" s="335">
        <f>SUMIFS('Smlouvy, zakázky a jiné potřeby'!R$16:R$115,'Smlouvy, zakázky a jiné potřeby'!$H$16:$H$115,$B41)</f>
        <v>0</v>
      </c>
      <c r="G41" s="335">
        <f>SUMIFS('Smlouvy, zakázky a jiné potřeby'!S$16:S$115,'Smlouvy, zakázky a jiné potřeby'!$H$16:$H$115,$B41)</f>
        <v>0</v>
      </c>
      <c r="H41" s="335">
        <f>SUMIFS('Smlouvy, zakázky a jiné potřeby'!T$16:T$115,'Smlouvy, zakázky a jiné potřeby'!$H$16:$H$115,$B41)</f>
        <v>0</v>
      </c>
      <c r="I41" s="335">
        <f>SUMIFS('Smlouvy, zakázky a jiné potřeby'!U$16:U$115,'Smlouvy, zakázky a jiné potřeby'!$H$16:$H$115,$B41)</f>
        <v>0</v>
      </c>
      <c r="J41" s="335">
        <f>SUMIFS('Smlouvy, zakázky a jiné potřeby'!V$16:V$115,'Smlouvy, zakázky a jiné potřeby'!$H$16:$H$115,$B41)</f>
        <v>0</v>
      </c>
      <c r="K41" s="335">
        <f>SUMIFS('Smlouvy, zakázky a jiné potřeby'!W$16:W$115,'Smlouvy, zakázky a jiné potřeby'!$H$16:$H$115,$B41)</f>
        <v>0</v>
      </c>
    </row>
    <row r="42" spans="1:11" x14ac:dyDescent="0.3">
      <c r="A42" s="311" t="s">
        <v>106</v>
      </c>
      <c r="B42" s="253" t="s">
        <v>23</v>
      </c>
      <c r="C42" s="282">
        <f t="shared" si="3"/>
        <v>0</v>
      </c>
      <c r="D42" s="335">
        <f>SUMIFS('Smlouvy, zakázky a jiné potřeby'!P$16:P$115,'Smlouvy, zakázky a jiné potřeby'!$H$16:$H$115,$B42)</f>
        <v>0</v>
      </c>
      <c r="E42" s="335">
        <f>SUMIFS('Smlouvy, zakázky a jiné potřeby'!Q$16:Q$115,'Smlouvy, zakázky a jiné potřeby'!$H$16:$H$115,$B42)</f>
        <v>0</v>
      </c>
      <c r="F42" s="335">
        <f>SUMIFS('Smlouvy, zakázky a jiné potřeby'!R$16:R$115,'Smlouvy, zakázky a jiné potřeby'!$H$16:$H$115,$B42)</f>
        <v>0</v>
      </c>
      <c r="G42" s="335">
        <f>SUMIFS('Smlouvy, zakázky a jiné potřeby'!S$16:S$115,'Smlouvy, zakázky a jiné potřeby'!$H$16:$H$115,$B42)</f>
        <v>0</v>
      </c>
      <c r="H42" s="335">
        <f>SUMIFS('Smlouvy, zakázky a jiné potřeby'!T$16:T$115,'Smlouvy, zakázky a jiné potřeby'!$H$16:$H$115,$B42)</f>
        <v>0</v>
      </c>
      <c r="I42" s="335">
        <f>SUMIFS('Smlouvy, zakázky a jiné potřeby'!U$16:U$115,'Smlouvy, zakázky a jiné potřeby'!$H$16:$H$115,$B42)</f>
        <v>0</v>
      </c>
      <c r="J42" s="335">
        <f>SUMIFS('Smlouvy, zakázky a jiné potřeby'!V$16:V$115,'Smlouvy, zakázky a jiné potřeby'!$H$16:$H$115,$B42)</f>
        <v>0</v>
      </c>
      <c r="K42" s="335">
        <f>SUMIFS('Smlouvy, zakázky a jiné potřeby'!W$16:W$115,'Smlouvy, zakázky a jiné potřeby'!$H$16:$H$115,$B42)</f>
        <v>0</v>
      </c>
    </row>
    <row r="43" spans="1:11" x14ac:dyDescent="0.3">
      <c r="A43" s="311" t="s">
        <v>106</v>
      </c>
      <c r="B43" s="253" t="s">
        <v>24</v>
      </c>
      <c r="C43" s="282">
        <f t="shared" si="3"/>
        <v>0</v>
      </c>
      <c r="D43" s="335">
        <f>SUMIFS('Smlouvy, zakázky a jiné potřeby'!P$16:P$115,'Smlouvy, zakázky a jiné potřeby'!$H$16:$H$115,$B43)</f>
        <v>0</v>
      </c>
      <c r="E43" s="335">
        <f>SUMIFS('Smlouvy, zakázky a jiné potřeby'!Q$16:Q$115,'Smlouvy, zakázky a jiné potřeby'!$H$16:$H$115,$B43)</f>
        <v>0</v>
      </c>
      <c r="F43" s="335">
        <f>SUMIFS('Smlouvy, zakázky a jiné potřeby'!R$16:R$115,'Smlouvy, zakázky a jiné potřeby'!$H$16:$H$115,$B43)</f>
        <v>0</v>
      </c>
      <c r="G43" s="335">
        <f>SUMIFS('Smlouvy, zakázky a jiné potřeby'!S$16:S$115,'Smlouvy, zakázky a jiné potřeby'!$H$16:$H$115,$B43)</f>
        <v>0</v>
      </c>
      <c r="H43" s="335">
        <f>SUMIFS('Smlouvy, zakázky a jiné potřeby'!T$16:T$115,'Smlouvy, zakázky a jiné potřeby'!$H$16:$H$115,$B43)</f>
        <v>0</v>
      </c>
      <c r="I43" s="335">
        <f>SUMIFS('Smlouvy, zakázky a jiné potřeby'!U$16:U$115,'Smlouvy, zakázky a jiné potřeby'!$H$16:$H$115,$B43)</f>
        <v>0</v>
      </c>
      <c r="J43" s="335">
        <f>SUMIFS('Smlouvy, zakázky a jiné potřeby'!V$16:V$115,'Smlouvy, zakázky a jiné potřeby'!$H$16:$H$115,$B43)</f>
        <v>0</v>
      </c>
      <c r="K43" s="335">
        <f>SUMIFS('Smlouvy, zakázky a jiné potřeby'!W$16:W$115,'Smlouvy, zakázky a jiné potřeby'!$H$16:$H$115,$B43)</f>
        <v>0</v>
      </c>
    </row>
    <row r="44" spans="1:11" x14ac:dyDescent="0.3">
      <c r="A44" s="311" t="s">
        <v>106</v>
      </c>
      <c r="B44" s="253" t="s">
        <v>25</v>
      </c>
      <c r="C44" s="282">
        <f t="shared" si="3"/>
        <v>0</v>
      </c>
      <c r="D44" s="335">
        <f>SUMIFS('Smlouvy, zakázky a jiné potřeby'!P$16:P$115,'Smlouvy, zakázky a jiné potřeby'!$H$16:$H$115,$B44)</f>
        <v>0</v>
      </c>
      <c r="E44" s="335">
        <f>SUMIFS('Smlouvy, zakázky a jiné potřeby'!Q$16:Q$115,'Smlouvy, zakázky a jiné potřeby'!$H$16:$H$115,$B44)</f>
        <v>0</v>
      </c>
      <c r="F44" s="335">
        <f>SUMIFS('Smlouvy, zakázky a jiné potřeby'!R$16:R$115,'Smlouvy, zakázky a jiné potřeby'!$H$16:$H$115,$B44)</f>
        <v>0</v>
      </c>
      <c r="G44" s="335">
        <f>SUMIFS('Smlouvy, zakázky a jiné potřeby'!S$16:S$115,'Smlouvy, zakázky a jiné potřeby'!$H$16:$H$115,$B44)</f>
        <v>0</v>
      </c>
      <c r="H44" s="335">
        <f>SUMIFS('Smlouvy, zakázky a jiné potřeby'!T$16:T$115,'Smlouvy, zakázky a jiné potřeby'!$H$16:$H$115,$B44)</f>
        <v>0</v>
      </c>
      <c r="I44" s="335">
        <f>SUMIFS('Smlouvy, zakázky a jiné potřeby'!U$16:U$115,'Smlouvy, zakázky a jiné potřeby'!$H$16:$H$115,$B44)</f>
        <v>0</v>
      </c>
      <c r="J44" s="335">
        <f>SUMIFS('Smlouvy, zakázky a jiné potřeby'!V$16:V$115,'Smlouvy, zakázky a jiné potřeby'!$H$16:$H$115,$B44)</f>
        <v>0</v>
      </c>
      <c r="K44" s="335">
        <f>SUMIFS('Smlouvy, zakázky a jiné potřeby'!W$16:W$115,'Smlouvy, zakázky a jiné potřeby'!$H$16:$H$115,$B44)</f>
        <v>0</v>
      </c>
    </row>
    <row r="45" spans="1:11" ht="24" x14ac:dyDescent="0.3">
      <c r="A45" s="311" t="s">
        <v>106</v>
      </c>
      <c r="B45" s="253" t="s">
        <v>26</v>
      </c>
      <c r="C45" s="282">
        <f t="shared" si="3"/>
        <v>0</v>
      </c>
      <c r="D45" s="335">
        <f>SUMIFS('Smlouvy, zakázky a jiné potřeby'!P$16:P$115,'Smlouvy, zakázky a jiné potřeby'!$H$16:$H$115,$B45)</f>
        <v>0</v>
      </c>
      <c r="E45" s="335">
        <f>SUMIFS('Smlouvy, zakázky a jiné potřeby'!Q$16:Q$115,'Smlouvy, zakázky a jiné potřeby'!$H$16:$H$115,$B45)</f>
        <v>0</v>
      </c>
      <c r="F45" s="335">
        <f>SUMIFS('Smlouvy, zakázky a jiné potřeby'!R$16:R$115,'Smlouvy, zakázky a jiné potřeby'!$H$16:$H$115,$B45)</f>
        <v>0</v>
      </c>
      <c r="G45" s="335">
        <f>SUMIFS('Smlouvy, zakázky a jiné potřeby'!S$16:S$115,'Smlouvy, zakázky a jiné potřeby'!$H$16:$H$115,$B45)</f>
        <v>0</v>
      </c>
      <c r="H45" s="335">
        <f>SUMIFS('Smlouvy, zakázky a jiné potřeby'!T$16:T$115,'Smlouvy, zakázky a jiné potřeby'!$H$16:$H$115,$B45)</f>
        <v>0</v>
      </c>
      <c r="I45" s="335">
        <f>SUMIFS('Smlouvy, zakázky a jiné potřeby'!U$16:U$115,'Smlouvy, zakázky a jiné potřeby'!$H$16:$H$115,$B45)</f>
        <v>0</v>
      </c>
      <c r="J45" s="335">
        <f>SUMIFS('Smlouvy, zakázky a jiné potřeby'!V$16:V$115,'Smlouvy, zakázky a jiné potřeby'!$H$16:$H$115,$B45)</f>
        <v>0</v>
      </c>
      <c r="K45" s="335">
        <f>SUMIFS('Smlouvy, zakázky a jiné potřeby'!W$16:W$115,'Smlouvy, zakázky a jiné potřeby'!$H$16:$H$115,$B45)</f>
        <v>0</v>
      </c>
    </row>
    <row r="46" spans="1:11" x14ac:dyDescent="0.3">
      <c r="A46" s="311" t="s">
        <v>106</v>
      </c>
      <c r="B46" s="253" t="s">
        <v>27</v>
      </c>
      <c r="C46" s="282">
        <f t="shared" si="3"/>
        <v>0</v>
      </c>
      <c r="D46" s="335">
        <f>SUMIFS('Smlouvy, zakázky a jiné potřeby'!P$16:P$115,'Smlouvy, zakázky a jiné potřeby'!$H$16:$H$115,$B46)</f>
        <v>0</v>
      </c>
      <c r="E46" s="335">
        <f>SUMIFS('Smlouvy, zakázky a jiné potřeby'!Q$16:Q$115,'Smlouvy, zakázky a jiné potřeby'!$H$16:$H$115,$B46)</f>
        <v>0</v>
      </c>
      <c r="F46" s="335">
        <f>SUMIFS('Smlouvy, zakázky a jiné potřeby'!R$16:R$115,'Smlouvy, zakázky a jiné potřeby'!$H$16:$H$115,$B46)</f>
        <v>0</v>
      </c>
      <c r="G46" s="335">
        <f>SUMIFS('Smlouvy, zakázky a jiné potřeby'!S$16:S$115,'Smlouvy, zakázky a jiné potřeby'!$H$16:$H$115,$B46)</f>
        <v>0</v>
      </c>
      <c r="H46" s="335">
        <f>SUMIFS('Smlouvy, zakázky a jiné potřeby'!T$16:T$115,'Smlouvy, zakázky a jiné potřeby'!$H$16:$H$115,$B46)</f>
        <v>0</v>
      </c>
      <c r="I46" s="335">
        <f>SUMIFS('Smlouvy, zakázky a jiné potřeby'!U$16:U$115,'Smlouvy, zakázky a jiné potřeby'!$H$16:$H$115,$B46)</f>
        <v>0</v>
      </c>
      <c r="J46" s="335">
        <f>SUMIFS('Smlouvy, zakázky a jiné potřeby'!V$16:V$115,'Smlouvy, zakázky a jiné potřeby'!$H$16:$H$115,$B46)</f>
        <v>0</v>
      </c>
      <c r="K46" s="335">
        <f>SUMIFS('Smlouvy, zakázky a jiné potřeby'!W$16:W$115,'Smlouvy, zakázky a jiné potřeby'!$H$16:$H$115,$B46)</f>
        <v>0</v>
      </c>
    </row>
    <row r="47" spans="1:11" x14ac:dyDescent="0.3">
      <c r="A47" s="311" t="s">
        <v>106</v>
      </c>
      <c r="B47" s="253" t="s">
        <v>28</v>
      </c>
      <c r="C47" s="282">
        <f t="shared" si="3"/>
        <v>0</v>
      </c>
      <c r="D47" s="335">
        <f>SUMIFS('Smlouvy, zakázky a jiné potřeby'!P$16:P$115,'Smlouvy, zakázky a jiné potřeby'!$H$16:$H$115,$B47)</f>
        <v>0</v>
      </c>
      <c r="E47" s="335">
        <f>SUMIFS('Smlouvy, zakázky a jiné potřeby'!Q$16:Q$115,'Smlouvy, zakázky a jiné potřeby'!$H$16:$H$115,$B47)</f>
        <v>0</v>
      </c>
      <c r="F47" s="335">
        <f>SUMIFS('Smlouvy, zakázky a jiné potřeby'!R$16:R$115,'Smlouvy, zakázky a jiné potřeby'!$H$16:$H$115,$B47)</f>
        <v>0</v>
      </c>
      <c r="G47" s="335">
        <f>SUMIFS('Smlouvy, zakázky a jiné potřeby'!S$16:S$115,'Smlouvy, zakázky a jiné potřeby'!$H$16:$H$115,$B47)</f>
        <v>0</v>
      </c>
      <c r="H47" s="335">
        <f>SUMIFS('Smlouvy, zakázky a jiné potřeby'!T$16:T$115,'Smlouvy, zakázky a jiné potřeby'!$H$16:$H$115,$B47)</f>
        <v>0</v>
      </c>
      <c r="I47" s="335">
        <f>SUMIFS('Smlouvy, zakázky a jiné potřeby'!U$16:U$115,'Smlouvy, zakázky a jiné potřeby'!$H$16:$H$115,$B47)</f>
        <v>0</v>
      </c>
      <c r="J47" s="335">
        <f>SUMIFS('Smlouvy, zakázky a jiné potřeby'!V$16:V$115,'Smlouvy, zakázky a jiné potřeby'!$H$16:$H$115,$B47)</f>
        <v>0</v>
      </c>
      <c r="K47" s="335">
        <f>SUMIFS('Smlouvy, zakázky a jiné potřeby'!W$16:W$115,'Smlouvy, zakázky a jiné potřeby'!$H$16:$H$115,$B47)</f>
        <v>0</v>
      </c>
    </row>
    <row r="48" spans="1:11" x14ac:dyDescent="0.3">
      <c r="A48" s="311" t="s">
        <v>106</v>
      </c>
      <c r="B48" s="253" t="s">
        <v>29</v>
      </c>
      <c r="C48" s="282">
        <f t="shared" si="3"/>
        <v>0</v>
      </c>
      <c r="D48" s="335">
        <f>SUMIFS('Smlouvy, zakázky a jiné potřeby'!P$16:P$115,'Smlouvy, zakázky a jiné potřeby'!$H$16:$H$115,$B48)</f>
        <v>0</v>
      </c>
      <c r="E48" s="335">
        <f>SUMIFS('Smlouvy, zakázky a jiné potřeby'!Q$16:Q$115,'Smlouvy, zakázky a jiné potřeby'!$H$16:$H$115,$B48)</f>
        <v>0</v>
      </c>
      <c r="F48" s="335">
        <f>SUMIFS('Smlouvy, zakázky a jiné potřeby'!R$16:R$115,'Smlouvy, zakázky a jiné potřeby'!$H$16:$H$115,$B48)</f>
        <v>0</v>
      </c>
      <c r="G48" s="335">
        <f>SUMIFS('Smlouvy, zakázky a jiné potřeby'!S$16:S$115,'Smlouvy, zakázky a jiné potřeby'!$H$16:$H$115,$B48)</f>
        <v>0</v>
      </c>
      <c r="H48" s="335">
        <f>SUMIFS('Smlouvy, zakázky a jiné potřeby'!T$16:T$115,'Smlouvy, zakázky a jiné potřeby'!$H$16:$H$115,$B48)</f>
        <v>0</v>
      </c>
      <c r="I48" s="335">
        <f>SUMIFS('Smlouvy, zakázky a jiné potřeby'!U$16:U$115,'Smlouvy, zakázky a jiné potřeby'!$H$16:$H$115,$B48)</f>
        <v>0</v>
      </c>
      <c r="J48" s="335">
        <f>SUMIFS('Smlouvy, zakázky a jiné potřeby'!V$16:V$115,'Smlouvy, zakázky a jiné potřeby'!$H$16:$H$115,$B48)</f>
        <v>0</v>
      </c>
      <c r="K48" s="335">
        <f>SUMIFS('Smlouvy, zakázky a jiné potřeby'!W$16:W$115,'Smlouvy, zakázky a jiné potřeby'!$H$16:$H$115,$B48)</f>
        <v>0</v>
      </c>
    </row>
    <row r="49" spans="1:11" x14ac:dyDescent="0.3">
      <c r="A49" s="311" t="s">
        <v>106</v>
      </c>
      <c r="B49" s="253" t="s">
        <v>30</v>
      </c>
      <c r="C49" s="282">
        <f t="shared" si="3"/>
        <v>0</v>
      </c>
      <c r="D49" s="335">
        <f>SUMIFS('Smlouvy, zakázky a jiné potřeby'!P$16:P$115,'Smlouvy, zakázky a jiné potřeby'!$H$16:$H$115,$B49)</f>
        <v>0</v>
      </c>
      <c r="E49" s="335">
        <f>SUMIFS('Smlouvy, zakázky a jiné potřeby'!Q$16:Q$115,'Smlouvy, zakázky a jiné potřeby'!$H$16:$H$115,$B49)</f>
        <v>0</v>
      </c>
      <c r="F49" s="335">
        <f>SUMIFS('Smlouvy, zakázky a jiné potřeby'!R$16:R$115,'Smlouvy, zakázky a jiné potřeby'!$H$16:$H$115,$B49)</f>
        <v>0</v>
      </c>
      <c r="G49" s="335">
        <f>SUMIFS('Smlouvy, zakázky a jiné potřeby'!S$16:S$115,'Smlouvy, zakázky a jiné potřeby'!$H$16:$H$115,$B49)</f>
        <v>0</v>
      </c>
      <c r="H49" s="335">
        <f>SUMIFS('Smlouvy, zakázky a jiné potřeby'!T$16:T$115,'Smlouvy, zakázky a jiné potřeby'!$H$16:$H$115,$B49)</f>
        <v>0</v>
      </c>
      <c r="I49" s="335">
        <f>SUMIFS('Smlouvy, zakázky a jiné potřeby'!U$16:U$115,'Smlouvy, zakázky a jiné potřeby'!$H$16:$H$115,$B49)</f>
        <v>0</v>
      </c>
      <c r="J49" s="335">
        <f>SUMIFS('Smlouvy, zakázky a jiné potřeby'!V$16:V$115,'Smlouvy, zakázky a jiné potřeby'!$H$16:$H$115,$B49)</f>
        <v>0</v>
      </c>
      <c r="K49" s="335">
        <f>SUMIFS('Smlouvy, zakázky a jiné potřeby'!W$16:W$115,'Smlouvy, zakázky a jiné potřeby'!$H$16:$H$115,$B49)</f>
        <v>0</v>
      </c>
    </row>
    <row r="50" spans="1:11" ht="24" x14ac:dyDescent="0.3">
      <c r="A50" s="311" t="s">
        <v>106</v>
      </c>
      <c r="B50" s="253" t="s">
        <v>31</v>
      </c>
      <c r="C50" s="282">
        <f t="shared" si="3"/>
        <v>0</v>
      </c>
      <c r="D50" s="335">
        <f>SUMIFS('Smlouvy, zakázky a jiné potřeby'!P$16:P$115,'Smlouvy, zakázky a jiné potřeby'!$H$16:$H$115,$B50)</f>
        <v>0</v>
      </c>
      <c r="E50" s="335">
        <f>SUMIFS('Smlouvy, zakázky a jiné potřeby'!Q$16:Q$115,'Smlouvy, zakázky a jiné potřeby'!$H$16:$H$115,$B50)</f>
        <v>0</v>
      </c>
      <c r="F50" s="335">
        <f>SUMIFS('Smlouvy, zakázky a jiné potřeby'!R$16:R$115,'Smlouvy, zakázky a jiné potřeby'!$H$16:$H$115,$B50)</f>
        <v>0</v>
      </c>
      <c r="G50" s="335">
        <f>SUMIFS('Smlouvy, zakázky a jiné potřeby'!S$16:S$115,'Smlouvy, zakázky a jiné potřeby'!$H$16:$H$115,$B50)</f>
        <v>0</v>
      </c>
      <c r="H50" s="335">
        <f>SUMIFS('Smlouvy, zakázky a jiné potřeby'!T$16:T$115,'Smlouvy, zakázky a jiné potřeby'!$H$16:$H$115,$B50)</f>
        <v>0</v>
      </c>
      <c r="I50" s="335">
        <f>SUMIFS('Smlouvy, zakázky a jiné potřeby'!U$16:U$115,'Smlouvy, zakázky a jiné potřeby'!$H$16:$H$115,$B50)</f>
        <v>0</v>
      </c>
      <c r="J50" s="335">
        <f>SUMIFS('Smlouvy, zakázky a jiné potřeby'!V$16:V$115,'Smlouvy, zakázky a jiné potřeby'!$H$16:$H$115,$B50)</f>
        <v>0</v>
      </c>
      <c r="K50" s="335">
        <f>SUMIFS('Smlouvy, zakázky a jiné potřeby'!W$16:W$115,'Smlouvy, zakázky a jiné potřeby'!$H$16:$H$115,$B50)</f>
        <v>0</v>
      </c>
    </row>
    <row r="51" spans="1:11" ht="24" x14ac:dyDescent="0.3">
      <c r="A51" s="311" t="s">
        <v>106</v>
      </c>
      <c r="B51" s="253" t="s">
        <v>32</v>
      </c>
      <c r="C51" s="282">
        <f t="shared" si="3"/>
        <v>0</v>
      </c>
      <c r="D51" s="335">
        <f>SUMIFS('Smlouvy, zakázky a jiné potřeby'!P$16:P$115,'Smlouvy, zakázky a jiné potřeby'!$H$16:$H$115,$B51)</f>
        <v>0</v>
      </c>
      <c r="E51" s="335">
        <f>SUMIFS('Smlouvy, zakázky a jiné potřeby'!Q$16:Q$115,'Smlouvy, zakázky a jiné potřeby'!$H$16:$H$115,$B51)</f>
        <v>0</v>
      </c>
      <c r="F51" s="335">
        <f>SUMIFS('Smlouvy, zakázky a jiné potřeby'!R$16:R$115,'Smlouvy, zakázky a jiné potřeby'!$H$16:$H$115,$B51)</f>
        <v>0</v>
      </c>
      <c r="G51" s="335">
        <f>SUMIFS('Smlouvy, zakázky a jiné potřeby'!S$16:S$115,'Smlouvy, zakázky a jiné potřeby'!$H$16:$H$115,$B51)</f>
        <v>0</v>
      </c>
      <c r="H51" s="335">
        <f>SUMIFS('Smlouvy, zakázky a jiné potřeby'!T$16:T$115,'Smlouvy, zakázky a jiné potřeby'!$H$16:$H$115,$B51)</f>
        <v>0</v>
      </c>
      <c r="I51" s="335">
        <f>SUMIFS('Smlouvy, zakázky a jiné potřeby'!U$16:U$115,'Smlouvy, zakázky a jiné potřeby'!$H$16:$H$115,$B51)</f>
        <v>0</v>
      </c>
      <c r="J51" s="335">
        <f>SUMIFS('Smlouvy, zakázky a jiné potřeby'!V$16:V$115,'Smlouvy, zakázky a jiné potřeby'!$H$16:$H$115,$B51)</f>
        <v>0</v>
      </c>
      <c r="K51" s="335">
        <f>SUMIFS('Smlouvy, zakázky a jiné potřeby'!W$16:W$115,'Smlouvy, zakázky a jiné potřeby'!$H$16:$H$115,$B51)</f>
        <v>0</v>
      </c>
    </row>
    <row r="52" spans="1:11" x14ac:dyDescent="0.3">
      <c r="A52" s="311" t="s">
        <v>106</v>
      </c>
      <c r="B52" s="253" t="s">
        <v>33</v>
      </c>
      <c r="C52" s="282">
        <f t="shared" si="3"/>
        <v>0</v>
      </c>
      <c r="D52" s="335">
        <f>SUMIFS('Smlouvy, zakázky a jiné potřeby'!P$16:P$115,'Smlouvy, zakázky a jiné potřeby'!$H$16:$H$115,$B52)</f>
        <v>0</v>
      </c>
      <c r="E52" s="335">
        <f>SUMIFS('Smlouvy, zakázky a jiné potřeby'!Q$16:Q$115,'Smlouvy, zakázky a jiné potřeby'!$H$16:$H$115,$B52)</f>
        <v>0</v>
      </c>
      <c r="F52" s="335">
        <f>SUMIFS('Smlouvy, zakázky a jiné potřeby'!R$16:R$115,'Smlouvy, zakázky a jiné potřeby'!$H$16:$H$115,$B52)</f>
        <v>0</v>
      </c>
      <c r="G52" s="335">
        <f>SUMIFS('Smlouvy, zakázky a jiné potřeby'!S$16:S$115,'Smlouvy, zakázky a jiné potřeby'!$H$16:$H$115,$B52)</f>
        <v>0</v>
      </c>
      <c r="H52" s="335">
        <f>SUMIFS('Smlouvy, zakázky a jiné potřeby'!T$16:T$115,'Smlouvy, zakázky a jiné potřeby'!$H$16:$H$115,$B52)</f>
        <v>0</v>
      </c>
      <c r="I52" s="335">
        <f>SUMIFS('Smlouvy, zakázky a jiné potřeby'!U$16:U$115,'Smlouvy, zakázky a jiné potřeby'!$H$16:$H$115,$B52)</f>
        <v>0</v>
      </c>
      <c r="J52" s="335">
        <f>SUMIFS('Smlouvy, zakázky a jiné potřeby'!V$16:V$115,'Smlouvy, zakázky a jiné potřeby'!$H$16:$H$115,$B52)</f>
        <v>0</v>
      </c>
      <c r="K52" s="335">
        <f>SUMIFS('Smlouvy, zakázky a jiné potřeby'!W$16:W$115,'Smlouvy, zakázky a jiné potřeby'!$H$16:$H$115,$B52)</f>
        <v>0</v>
      </c>
    </row>
    <row r="53" spans="1:11" ht="24" x14ac:dyDescent="0.3">
      <c r="A53" s="311" t="s">
        <v>106</v>
      </c>
      <c r="B53" s="253" t="s">
        <v>34</v>
      </c>
      <c r="C53" s="282">
        <f t="shared" si="3"/>
        <v>0</v>
      </c>
      <c r="D53" s="335">
        <f>SUMIFS('Smlouvy, zakázky a jiné potřeby'!P$16:P$115,'Smlouvy, zakázky a jiné potřeby'!$H$16:$H$115,$B53)</f>
        <v>0</v>
      </c>
      <c r="E53" s="335">
        <f>SUMIFS('Smlouvy, zakázky a jiné potřeby'!Q$16:Q$115,'Smlouvy, zakázky a jiné potřeby'!$H$16:$H$115,$B53)</f>
        <v>0</v>
      </c>
      <c r="F53" s="335">
        <f>SUMIFS('Smlouvy, zakázky a jiné potřeby'!R$16:R$115,'Smlouvy, zakázky a jiné potřeby'!$H$16:$H$115,$B53)</f>
        <v>0</v>
      </c>
      <c r="G53" s="335">
        <f>SUMIFS('Smlouvy, zakázky a jiné potřeby'!S$16:S$115,'Smlouvy, zakázky a jiné potřeby'!$H$16:$H$115,$B53)</f>
        <v>0</v>
      </c>
      <c r="H53" s="335">
        <f>SUMIFS('Smlouvy, zakázky a jiné potřeby'!T$16:T$115,'Smlouvy, zakázky a jiné potřeby'!$H$16:$H$115,$B53)</f>
        <v>0</v>
      </c>
      <c r="I53" s="335">
        <f>SUMIFS('Smlouvy, zakázky a jiné potřeby'!U$16:U$115,'Smlouvy, zakázky a jiné potřeby'!$H$16:$H$115,$B53)</f>
        <v>0</v>
      </c>
      <c r="J53" s="335">
        <f>SUMIFS('Smlouvy, zakázky a jiné potřeby'!V$16:V$115,'Smlouvy, zakázky a jiné potřeby'!$H$16:$H$115,$B53)</f>
        <v>0</v>
      </c>
      <c r="K53" s="335">
        <f>SUMIFS('Smlouvy, zakázky a jiné potřeby'!W$16:W$115,'Smlouvy, zakázky a jiné potřeby'!$H$16:$H$115,$B53)</f>
        <v>0</v>
      </c>
    </row>
    <row r="54" spans="1:11" ht="24" x14ac:dyDescent="0.3">
      <c r="A54" s="311" t="s">
        <v>106</v>
      </c>
      <c r="B54" s="253" t="s">
        <v>35</v>
      </c>
      <c r="C54" s="282">
        <f t="shared" si="3"/>
        <v>0</v>
      </c>
      <c r="D54" s="335">
        <f>SUMIFS('Smlouvy, zakázky a jiné potřeby'!P$16:P$115,'Smlouvy, zakázky a jiné potřeby'!$H$16:$H$115,$B54)</f>
        <v>0</v>
      </c>
      <c r="E54" s="335">
        <f>SUMIFS('Smlouvy, zakázky a jiné potřeby'!Q$16:Q$115,'Smlouvy, zakázky a jiné potřeby'!$H$16:$H$115,$B54)</f>
        <v>0</v>
      </c>
      <c r="F54" s="335">
        <f>SUMIFS('Smlouvy, zakázky a jiné potřeby'!R$16:R$115,'Smlouvy, zakázky a jiné potřeby'!$H$16:$H$115,$B54)</f>
        <v>0</v>
      </c>
      <c r="G54" s="335">
        <f>SUMIFS('Smlouvy, zakázky a jiné potřeby'!S$16:S$115,'Smlouvy, zakázky a jiné potřeby'!$H$16:$H$115,$B54)</f>
        <v>0</v>
      </c>
      <c r="H54" s="335">
        <f>SUMIFS('Smlouvy, zakázky a jiné potřeby'!T$16:T$115,'Smlouvy, zakázky a jiné potřeby'!$H$16:$H$115,$B54)</f>
        <v>0</v>
      </c>
      <c r="I54" s="335">
        <f>SUMIFS('Smlouvy, zakázky a jiné potřeby'!U$16:U$115,'Smlouvy, zakázky a jiné potřeby'!$H$16:$H$115,$B54)</f>
        <v>0</v>
      </c>
      <c r="J54" s="335">
        <f>SUMIFS('Smlouvy, zakázky a jiné potřeby'!V$16:V$115,'Smlouvy, zakázky a jiné potřeby'!$H$16:$H$115,$B54)</f>
        <v>0</v>
      </c>
      <c r="K54" s="335">
        <f>SUMIFS('Smlouvy, zakázky a jiné potřeby'!W$16:W$115,'Smlouvy, zakázky a jiné potřeby'!$H$16:$H$115,$B54)</f>
        <v>0</v>
      </c>
    </row>
    <row r="55" spans="1:11" ht="24" x14ac:dyDescent="0.3">
      <c r="A55" s="311" t="s">
        <v>106</v>
      </c>
      <c r="B55" s="253" t="s">
        <v>36</v>
      </c>
      <c r="C55" s="282">
        <f t="shared" si="3"/>
        <v>0</v>
      </c>
      <c r="D55" s="335">
        <f>SUMIFS('Smlouvy, zakázky a jiné potřeby'!P$16:P$115,'Smlouvy, zakázky a jiné potřeby'!$H$16:$H$115,$B55)</f>
        <v>0</v>
      </c>
      <c r="E55" s="335">
        <f>SUMIFS('Smlouvy, zakázky a jiné potřeby'!Q$16:Q$115,'Smlouvy, zakázky a jiné potřeby'!$H$16:$H$115,$B55)</f>
        <v>0</v>
      </c>
      <c r="F55" s="335">
        <f>SUMIFS('Smlouvy, zakázky a jiné potřeby'!R$16:R$115,'Smlouvy, zakázky a jiné potřeby'!$H$16:$H$115,$B55)</f>
        <v>0</v>
      </c>
      <c r="G55" s="335">
        <f>SUMIFS('Smlouvy, zakázky a jiné potřeby'!S$16:S$115,'Smlouvy, zakázky a jiné potřeby'!$H$16:$H$115,$B55)</f>
        <v>0</v>
      </c>
      <c r="H55" s="335">
        <f>SUMIFS('Smlouvy, zakázky a jiné potřeby'!T$16:T$115,'Smlouvy, zakázky a jiné potřeby'!$H$16:$H$115,$B55)</f>
        <v>0</v>
      </c>
      <c r="I55" s="335">
        <f>SUMIFS('Smlouvy, zakázky a jiné potřeby'!U$16:U$115,'Smlouvy, zakázky a jiné potřeby'!$H$16:$H$115,$B55)</f>
        <v>0</v>
      </c>
      <c r="J55" s="335">
        <f>SUMIFS('Smlouvy, zakázky a jiné potřeby'!V$16:V$115,'Smlouvy, zakázky a jiné potřeby'!$H$16:$H$115,$B55)</f>
        <v>0</v>
      </c>
      <c r="K55" s="335">
        <f>SUMIFS('Smlouvy, zakázky a jiné potřeby'!W$16:W$115,'Smlouvy, zakázky a jiné potřeby'!$H$16:$H$115,$B55)</f>
        <v>0</v>
      </c>
    </row>
    <row r="56" spans="1:11" ht="24" x14ac:dyDescent="0.3">
      <c r="A56" s="311" t="s">
        <v>106</v>
      </c>
      <c r="B56" s="253" t="s">
        <v>37</v>
      </c>
      <c r="C56" s="282">
        <f t="shared" si="3"/>
        <v>0</v>
      </c>
      <c r="D56" s="335">
        <f>SUMIFS('Smlouvy, zakázky a jiné potřeby'!P$16:P$115,'Smlouvy, zakázky a jiné potřeby'!$H$16:$H$115,$B56)</f>
        <v>0</v>
      </c>
      <c r="E56" s="335">
        <f>SUMIFS('Smlouvy, zakázky a jiné potřeby'!Q$16:Q$115,'Smlouvy, zakázky a jiné potřeby'!$H$16:$H$115,$B56)</f>
        <v>0</v>
      </c>
      <c r="F56" s="335">
        <f>SUMIFS('Smlouvy, zakázky a jiné potřeby'!R$16:R$115,'Smlouvy, zakázky a jiné potřeby'!$H$16:$H$115,$B56)</f>
        <v>0</v>
      </c>
      <c r="G56" s="335">
        <f>SUMIFS('Smlouvy, zakázky a jiné potřeby'!S$16:S$115,'Smlouvy, zakázky a jiné potřeby'!$H$16:$H$115,$B56)</f>
        <v>0</v>
      </c>
      <c r="H56" s="335">
        <f>SUMIFS('Smlouvy, zakázky a jiné potřeby'!T$16:T$115,'Smlouvy, zakázky a jiné potřeby'!$H$16:$H$115,$B56)</f>
        <v>0</v>
      </c>
      <c r="I56" s="335">
        <f>SUMIFS('Smlouvy, zakázky a jiné potřeby'!U$16:U$115,'Smlouvy, zakázky a jiné potřeby'!$H$16:$H$115,$B56)</f>
        <v>0</v>
      </c>
      <c r="J56" s="335">
        <f>SUMIFS('Smlouvy, zakázky a jiné potřeby'!V$16:V$115,'Smlouvy, zakázky a jiné potřeby'!$H$16:$H$115,$B56)</f>
        <v>0</v>
      </c>
      <c r="K56" s="335">
        <f>SUMIFS('Smlouvy, zakázky a jiné potřeby'!W$16:W$115,'Smlouvy, zakázky a jiné potřeby'!$H$16:$H$115,$B56)</f>
        <v>0</v>
      </c>
    </row>
    <row r="57" spans="1:11" ht="24" x14ac:dyDescent="0.3">
      <c r="A57" s="311" t="s">
        <v>106</v>
      </c>
      <c r="B57" s="253" t="s">
        <v>38</v>
      </c>
      <c r="C57" s="282">
        <f t="shared" si="3"/>
        <v>0</v>
      </c>
      <c r="D57" s="335">
        <f>SUMIFS('Smlouvy, zakázky a jiné potřeby'!P$16:P$115,'Smlouvy, zakázky a jiné potřeby'!$H$16:$H$115,$B57)</f>
        <v>0</v>
      </c>
      <c r="E57" s="335">
        <f>SUMIFS('Smlouvy, zakázky a jiné potřeby'!Q$16:Q$115,'Smlouvy, zakázky a jiné potřeby'!$H$16:$H$115,$B57)</f>
        <v>0</v>
      </c>
      <c r="F57" s="335">
        <f>SUMIFS('Smlouvy, zakázky a jiné potřeby'!R$16:R$115,'Smlouvy, zakázky a jiné potřeby'!$H$16:$H$115,$B57)</f>
        <v>0</v>
      </c>
      <c r="G57" s="335">
        <f>SUMIFS('Smlouvy, zakázky a jiné potřeby'!S$16:S$115,'Smlouvy, zakázky a jiné potřeby'!$H$16:$H$115,$B57)</f>
        <v>0</v>
      </c>
      <c r="H57" s="335">
        <f>SUMIFS('Smlouvy, zakázky a jiné potřeby'!T$16:T$115,'Smlouvy, zakázky a jiné potřeby'!$H$16:$H$115,$B57)</f>
        <v>0</v>
      </c>
      <c r="I57" s="335">
        <f>SUMIFS('Smlouvy, zakázky a jiné potřeby'!U$16:U$115,'Smlouvy, zakázky a jiné potřeby'!$H$16:$H$115,$B57)</f>
        <v>0</v>
      </c>
      <c r="J57" s="335">
        <f>SUMIFS('Smlouvy, zakázky a jiné potřeby'!V$16:V$115,'Smlouvy, zakázky a jiné potřeby'!$H$16:$H$115,$B57)</f>
        <v>0</v>
      </c>
      <c r="K57" s="335">
        <f>SUMIFS('Smlouvy, zakázky a jiné potřeby'!W$16:W$115,'Smlouvy, zakázky a jiné potřeby'!$H$16:$H$115,$B57)</f>
        <v>0</v>
      </c>
    </row>
    <row r="58" spans="1:11" x14ac:dyDescent="0.3">
      <c r="A58" s="311" t="s">
        <v>106</v>
      </c>
      <c r="B58" s="253" t="s">
        <v>39</v>
      </c>
      <c r="C58" s="282">
        <f t="shared" si="3"/>
        <v>0</v>
      </c>
      <c r="D58" s="335">
        <f>SUMIFS('Smlouvy, zakázky a jiné potřeby'!P$16:P$115,'Smlouvy, zakázky a jiné potřeby'!$H$16:$H$115,$B58)</f>
        <v>0</v>
      </c>
      <c r="E58" s="335">
        <f>SUMIFS('Smlouvy, zakázky a jiné potřeby'!Q$16:Q$115,'Smlouvy, zakázky a jiné potřeby'!$H$16:$H$115,$B58)</f>
        <v>0</v>
      </c>
      <c r="F58" s="335">
        <f>SUMIFS('Smlouvy, zakázky a jiné potřeby'!R$16:R$115,'Smlouvy, zakázky a jiné potřeby'!$H$16:$H$115,$B58)</f>
        <v>0</v>
      </c>
      <c r="G58" s="335">
        <f>SUMIFS('Smlouvy, zakázky a jiné potřeby'!S$16:S$115,'Smlouvy, zakázky a jiné potřeby'!$H$16:$H$115,$B58)</f>
        <v>0</v>
      </c>
      <c r="H58" s="335">
        <f>SUMIFS('Smlouvy, zakázky a jiné potřeby'!T$16:T$115,'Smlouvy, zakázky a jiné potřeby'!$H$16:$H$115,$B58)</f>
        <v>0</v>
      </c>
      <c r="I58" s="335">
        <f>SUMIFS('Smlouvy, zakázky a jiné potřeby'!U$16:U$115,'Smlouvy, zakázky a jiné potřeby'!$H$16:$H$115,$B58)</f>
        <v>0</v>
      </c>
      <c r="J58" s="335">
        <f>SUMIFS('Smlouvy, zakázky a jiné potřeby'!V$16:V$115,'Smlouvy, zakázky a jiné potřeby'!$H$16:$H$115,$B58)</f>
        <v>0</v>
      </c>
      <c r="K58" s="335">
        <f>SUMIFS('Smlouvy, zakázky a jiné potřeby'!W$16:W$115,'Smlouvy, zakázky a jiné potřeby'!$H$16:$H$115,$B58)</f>
        <v>0</v>
      </c>
    </row>
    <row r="59" spans="1:11" x14ac:dyDescent="0.3">
      <c r="A59" s="311" t="s">
        <v>106</v>
      </c>
      <c r="B59" s="253" t="s">
        <v>40</v>
      </c>
      <c r="C59" s="282">
        <f t="shared" si="3"/>
        <v>0</v>
      </c>
      <c r="D59" s="335">
        <f>SUMIFS('Smlouvy, zakázky a jiné potřeby'!P$16:P$115,'Smlouvy, zakázky a jiné potřeby'!$H$16:$H$115,$B59)</f>
        <v>0</v>
      </c>
      <c r="E59" s="335">
        <f>SUMIFS('Smlouvy, zakázky a jiné potřeby'!Q$16:Q$115,'Smlouvy, zakázky a jiné potřeby'!$H$16:$H$115,$B59)</f>
        <v>0</v>
      </c>
      <c r="F59" s="335">
        <f>SUMIFS('Smlouvy, zakázky a jiné potřeby'!R$16:R$115,'Smlouvy, zakázky a jiné potřeby'!$H$16:$H$115,$B59)</f>
        <v>0</v>
      </c>
      <c r="G59" s="335">
        <f>SUMIFS('Smlouvy, zakázky a jiné potřeby'!S$16:S$115,'Smlouvy, zakázky a jiné potřeby'!$H$16:$H$115,$B59)</f>
        <v>0</v>
      </c>
      <c r="H59" s="335">
        <f>SUMIFS('Smlouvy, zakázky a jiné potřeby'!T$16:T$115,'Smlouvy, zakázky a jiné potřeby'!$H$16:$H$115,$B59)</f>
        <v>0</v>
      </c>
      <c r="I59" s="335">
        <f>SUMIFS('Smlouvy, zakázky a jiné potřeby'!U$16:U$115,'Smlouvy, zakázky a jiné potřeby'!$H$16:$H$115,$B59)</f>
        <v>0</v>
      </c>
      <c r="J59" s="335">
        <f>SUMIFS('Smlouvy, zakázky a jiné potřeby'!V$16:V$115,'Smlouvy, zakázky a jiné potřeby'!$H$16:$H$115,$B59)</f>
        <v>0</v>
      </c>
      <c r="K59" s="335">
        <f>SUMIFS('Smlouvy, zakázky a jiné potřeby'!W$16:W$115,'Smlouvy, zakázky a jiné potřeby'!$H$16:$H$115,$B59)</f>
        <v>0</v>
      </c>
    </row>
    <row r="60" spans="1:11" x14ac:dyDescent="0.3">
      <c r="A60" s="311" t="s">
        <v>106</v>
      </c>
      <c r="B60" s="253" t="s">
        <v>41</v>
      </c>
      <c r="C60" s="282">
        <f t="shared" si="3"/>
        <v>0</v>
      </c>
      <c r="D60" s="335">
        <f>SUMIFS('Smlouvy, zakázky a jiné potřeby'!P$16:P$115,'Smlouvy, zakázky a jiné potřeby'!$H$16:$H$115,$B60)</f>
        <v>0</v>
      </c>
      <c r="E60" s="335">
        <f>SUMIFS('Smlouvy, zakázky a jiné potřeby'!Q$16:Q$115,'Smlouvy, zakázky a jiné potřeby'!$H$16:$H$115,$B60)</f>
        <v>0</v>
      </c>
      <c r="F60" s="335">
        <f>SUMIFS('Smlouvy, zakázky a jiné potřeby'!R$16:R$115,'Smlouvy, zakázky a jiné potřeby'!$H$16:$H$115,$B60)</f>
        <v>0</v>
      </c>
      <c r="G60" s="335">
        <f>SUMIFS('Smlouvy, zakázky a jiné potřeby'!S$16:S$115,'Smlouvy, zakázky a jiné potřeby'!$H$16:$H$115,$B60)</f>
        <v>0</v>
      </c>
      <c r="H60" s="335">
        <f>SUMIFS('Smlouvy, zakázky a jiné potřeby'!T$16:T$115,'Smlouvy, zakázky a jiné potřeby'!$H$16:$H$115,$B60)</f>
        <v>0</v>
      </c>
      <c r="I60" s="335">
        <f>SUMIFS('Smlouvy, zakázky a jiné potřeby'!U$16:U$115,'Smlouvy, zakázky a jiné potřeby'!$H$16:$H$115,$B60)</f>
        <v>0</v>
      </c>
      <c r="J60" s="335">
        <f>SUMIFS('Smlouvy, zakázky a jiné potřeby'!V$16:V$115,'Smlouvy, zakázky a jiné potřeby'!$H$16:$H$115,$B60)</f>
        <v>0</v>
      </c>
      <c r="K60" s="335">
        <f>SUMIFS('Smlouvy, zakázky a jiné potřeby'!W$16:W$115,'Smlouvy, zakázky a jiné potřeby'!$H$16:$H$115,$B60)</f>
        <v>0</v>
      </c>
    </row>
    <row r="61" spans="1:11" ht="24" x14ac:dyDescent="0.3">
      <c r="A61" s="311" t="s">
        <v>106</v>
      </c>
      <c r="B61" s="253" t="s">
        <v>437</v>
      </c>
      <c r="C61" s="282">
        <f t="shared" si="3"/>
        <v>0</v>
      </c>
      <c r="D61" s="335">
        <f>SUMIFS('Smlouvy, zakázky a jiné potřeby'!P$16:P$115,'Smlouvy, zakázky a jiné potřeby'!$H$16:$H$115,$B61)</f>
        <v>0</v>
      </c>
      <c r="E61" s="335">
        <f>SUMIFS('Smlouvy, zakázky a jiné potřeby'!Q$16:Q$115,'Smlouvy, zakázky a jiné potřeby'!$H$16:$H$115,$B61)</f>
        <v>0</v>
      </c>
      <c r="F61" s="335">
        <f>SUMIFS('Smlouvy, zakázky a jiné potřeby'!R$16:R$115,'Smlouvy, zakázky a jiné potřeby'!$H$16:$H$115,$B61)</f>
        <v>0</v>
      </c>
      <c r="G61" s="335">
        <f>SUMIFS('Smlouvy, zakázky a jiné potřeby'!S$16:S$115,'Smlouvy, zakázky a jiné potřeby'!$H$16:$H$115,$B61)</f>
        <v>0</v>
      </c>
      <c r="H61" s="335">
        <f>SUMIFS('Smlouvy, zakázky a jiné potřeby'!T$16:T$115,'Smlouvy, zakázky a jiné potřeby'!$H$16:$H$115,$B61)</f>
        <v>0</v>
      </c>
      <c r="I61" s="335">
        <f>SUMIFS('Smlouvy, zakázky a jiné potřeby'!U$16:U$115,'Smlouvy, zakázky a jiné potřeby'!$H$16:$H$115,$B61)</f>
        <v>0</v>
      </c>
      <c r="J61" s="335">
        <f>SUMIFS('Smlouvy, zakázky a jiné potřeby'!V$16:V$115,'Smlouvy, zakázky a jiné potřeby'!$H$16:$H$115,$B61)</f>
        <v>0</v>
      </c>
      <c r="K61" s="335">
        <f>SUMIFS('Smlouvy, zakázky a jiné potřeby'!W$16:W$115,'Smlouvy, zakázky a jiné potřeby'!$H$16:$H$115,$B61)</f>
        <v>0</v>
      </c>
    </row>
    <row r="62" spans="1:11" ht="24" x14ac:dyDescent="0.3">
      <c r="A62" s="311" t="s">
        <v>106</v>
      </c>
      <c r="B62" s="253" t="s">
        <v>42</v>
      </c>
      <c r="C62" s="282">
        <f t="shared" si="3"/>
        <v>0</v>
      </c>
      <c r="D62" s="335">
        <f>SUMIFS('Smlouvy, zakázky a jiné potřeby'!P$16:P$115,'Smlouvy, zakázky a jiné potřeby'!$H$16:$H$115,$B62)</f>
        <v>0</v>
      </c>
      <c r="E62" s="335">
        <f>SUMIFS('Smlouvy, zakázky a jiné potřeby'!Q$16:Q$115,'Smlouvy, zakázky a jiné potřeby'!$H$16:$H$115,$B62)</f>
        <v>0</v>
      </c>
      <c r="F62" s="335">
        <f>SUMIFS('Smlouvy, zakázky a jiné potřeby'!R$16:R$115,'Smlouvy, zakázky a jiné potřeby'!$H$16:$H$115,$B62)</f>
        <v>0</v>
      </c>
      <c r="G62" s="335">
        <f>SUMIFS('Smlouvy, zakázky a jiné potřeby'!S$16:S$115,'Smlouvy, zakázky a jiné potřeby'!$H$16:$H$115,$B62)</f>
        <v>0</v>
      </c>
      <c r="H62" s="335">
        <f>SUMIFS('Smlouvy, zakázky a jiné potřeby'!T$16:T$115,'Smlouvy, zakázky a jiné potřeby'!$H$16:$H$115,$B62)</f>
        <v>0</v>
      </c>
      <c r="I62" s="335">
        <f>SUMIFS('Smlouvy, zakázky a jiné potřeby'!U$16:U$115,'Smlouvy, zakázky a jiné potřeby'!$H$16:$H$115,$B62)</f>
        <v>0</v>
      </c>
      <c r="J62" s="335">
        <f>SUMIFS('Smlouvy, zakázky a jiné potřeby'!V$16:V$115,'Smlouvy, zakázky a jiné potřeby'!$H$16:$H$115,$B62)</f>
        <v>0</v>
      </c>
      <c r="K62" s="335">
        <f>SUMIFS('Smlouvy, zakázky a jiné potřeby'!W$16:W$115,'Smlouvy, zakázky a jiné potřeby'!$H$16:$H$115,$B62)</f>
        <v>0</v>
      </c>
    </row>
    <row r="63" spans="1:11" ht="24" x14ac:dyDescent="0.3">
      <c r="A63" s="311" t="s">
        <v>106</v>
      </c>
      <c r="B63" s="253" t="s">
        <v>43</v>
      </c>
      <c r="C63" s="282">
        <f t="shared" si="3"/>
        <v>0</v>
      </c>
      <c r="D63" s="335">
        <f>SUMIFS('Smlouvy, zakázky a jiné potřeby'!P$16:P$115,'Smlouvy, zakázky a jiné potřeby'!$H$16:$H$115,$B63)</f>
        <v>0</v>
      </c>
      <c r="E63" s="335">
        <f>SUMIFS('Smlouvy, zakázky a jiné potřeby'!Q$16:Q$115,'Smlouvy, zakázky a jiné potřeby'!$H$16:$H$115,$B63)</f>
        <v>0</v>
      </c>
      <c r="F63" s="335">
        <f>SUMIFS('Smlouvy, zakázky a jiné potřeby'!R$16:R$115,'Smlouvy, zakázky a jiné potřeby'!$H$16:$H$115,$B63)</f>
        <v>0</v>
      </c>
      <c r="G63" s="335">
        <f>SUMIFS('Smlouvy, zakázky a jiné potřeby'!S$16:S$115,'Smlouvy, zakázky a jiné potřeby'!$H$16:$H$115,$B63)</f>
        <v>0</v>
      </c>
      <c r="H63" s="335">
        <f>SUMIFS('Smlouvy, zakázky a jiné potřeby'!T$16:T$115,'Smlouvy, zakázky a jiné potřeby'!$H$16:$H$115,$B63)</f>
        <v>0</v>
      </c>
      <c r="I63" s="335">
        <f>SUMIFS('Smlouvy, zakázky a jiné potřeby'!U$16:U$115,'Smlouvy, zakázky a jiné potřeby'!$H$16:$H$115,$B63)</f>
        <v>0</v>
      </c>
      <c r="J63" s="335">
        <f>SUMIFS('Smlouvy, zakázky a jiné potřeby'!V$16:V$115,'Smlouvy, zakázky a jiné potřeby'!$H$16:$H$115,$B63)</f>
        <v>0</v>
      </c>
      <c r="K63" s="335">
        <f>SUMIFS('Smlouvy, zakázky a jiné potřeby'!W$16:W$115,'Smlouvy, zakázky a jiné potřeby'!$H$16:$H$115,$B63)</f>
        <v>0</v>
      </c>
    </row>
    <row r="64" spans="1:11" x14ac:dyDescent="0.3">
      <c r="A64" s="311" t="s">
        <v>106</v>
      </c>
      <c r="B64" s="253" t="s">
        <v>44</v>
      </c>
      <c r="C64" s="282">
        <f t="shared" si="3"/>
        <v>0</v>
      </c>
      <c r="D64" s="335">
        <f>SUMIFS('Smlouvy, zakázky a jiné potřeby'!P$16:P$115,'Smlouvy, zakázky a jiné potřeby'!$H$16:$H$115,$B64)</f>
        <v>0</v>
      </c>
      <c r="E64" s="335">
        <f>SUMIFS('Smlouvy, zakázky a jiné potřeby'!Q$16:Q$115,'Smlouvy, zakázky a jiné potřeby'!$H$16:$H$115,$B64)</f>
        <v>0</v>
      </c>
      <c r="F64" s="335">
        <f>SUMIFS('Smlouvy, zakázky a jiné potřeby'!R$16:R$115,'Smlouvy, zakázky a jiné potřeby'!$H$16:$H$115,$B64)</f>
        <v>0</v>
      </c>
      <c r="G64" s="335">
        <f>SUMIFS('Smlouvy, zakázky a jiné potřeby'!S$16:S$115,'Smlouvy, zakázky a jiné potřeby'!$H$16:$H$115,$B64)</f>
        <v>0</v>
      </c>
      <c r="H64" s="335">
        <f>SUMIFS('Smlouvy, zakázky a jiné potřeby'!T$16:T$115,'Smlouvy, zakázky a jiné potřeby'!$H$16:$H$115,$B64)</f>
        <v>0</v>
      </c>
      <c r="I64" s="335">
        <f>SUMIFS('Smlouvy, zakázky a jiné potřeby'!U$16:U$115,'Smlouvy, zakázky a jiné potřeby'!$H$16:$H$115,$B64)</f>
        <v>0</v>
      </c>
      <c r="J64" s="335">
        <f>SUMIFS('Smlouvy, zakázky a jiné potřeby'!V$16:V$115,'Smlouvy, zakázky a jiné potřeby'!$H$16:$H$115,$B64)</f>
        <v>0</v>
      </c>
      <c r="K64" s="335">
        <f>SUMIFS('Smlouvy, zakázky a jiné potřeby'!W$16:W$115,'Smlouvy, zakázky a jiné potřeby'!$H$16:$H$115,$B64)</f>
        <v>0</v>
      </c>
    </row>
    <row r="65" spans="1:11" x14ac:dyDescent="0.3">
      <c r="A65" s="311" t="s">
        <v>106</v>
      </c>
      <c r="B65" s="253" t="s">
        <v>45</v>
      </c>
      <c r="C65" s="282">
        <f t="shared" si="3"/>
        <v>0</v>
      </c>
      <c r="D65" s="335">
        <f>SUMIFS('Smlouvy, zakázky a jiné potřeby'!P$16:P$115,'Smlouvy, zakázky a jiné potřeby'!$H$16:$H$115,$B65)</f>
        <v>0</v>
      </c>
      <c r="E65" s="335">
        <f>SUMIFS('Smlouvy, zakázky a jiné potřeby'!Q$16:Q$115,'Smlouvy, zakázky a jiné potřeby'!$H$16:$H$115,$B65)</f>
        <v>0</v>
      </c>
      <c r="F65" s="335">
        <f>SUMIFS('Smlouvy, zakázky a jiné potřeby'!R$16:R$115,'Smlouvy, zakázky a jiné potřeby'!$H$16:$H$115,$B65)</f>
        <v>0</v>
      </c>
      <c r="G65" s="335">
        <f>SUMIFS('Smlouvy, zakázky a jiné potřeby'!S$16:S$115,'Smlouvy, zakázky a jiné potřeby'!$H$16:$H$115,$B65)</f>
        <v>0</v>
      </c>
      <c r="H65" s="335">
        <f>SUMIFS('Smlouvy, zakázky a jiné potřeby'!T$16:T$115,'Smlouvy, zakázky a jiné potřeby'!$H$16:$H$115,$B65)</f>
        <v>0</v>
      </c>
      <c r="I65" s="335">
        <f>SUMIFS('Smlouvy, zakázky a jiné potřeby'!U$16:U$115,'Smlouvy, zakázky a jiné potřeby'!$H$16:$H$115,$B65)</f>
        <v>0</v>
      </c>
      <c r="J65" s="335">
        <f>SUMIFS('Smlouvy, zakázky a jiné potřeby'!V$16:V$115,'Smlouvy, zakázky a jiné potřeby'!$H$16:$H$115,$B65)</f>
        <v>0</v>
      </c>
      <c r="K65" s="335">
        <f>SUMIFS('Smlouvy, zakázky a jiné potřeby'!W$16:W$115,'Smlouvy, zakázky a jiné potřeby'!$H$16:$H$115,$B65)</f>
        <v>0</v>
      </c>
    </row>
    <row r="66" spans="1:11" x14ac:dyDescent="0.3">
      <c r="A66" s="311" t="s">
        <v>106</v>
      </c>
      <c r="B66" s="253" t="s">
        <v>438</v>
      </c>
      <c r="C66" s="282">
        <f t="shared" si="3"/>
        <v>0</v>
      </c>
      <c r="D66" s="335">
        <f>SUMIFS('Smlouvy, zakázky a jiné potřeby'!P$16:P$115,'Smlouvy, zakázky a jiné potřeby'!$H$16:$H$115,$B66)</f>
        <v>0</v>
      </c>
      <c r="E66" s="335">
        <f>SUMIFS('Smlouvy, zakázky a jiné potřeby'!Q$16:Q$115,'Smlouvy, zakázky a jiné potřeby'!$H$16:$H$115,$B66)</f>
        <v>0</v>
      </c>
      <c r="F66" s="335">
        <f>SUMIFS('Smlouvy, zakázky a jiné potřeby'!R$16:R$115,'Smlouvy, zakázky a jiné potřeby'!$H$16:$H$115,$B66)</f>
        <v>0</v>
      </c>
      <c r="G66" s="335">
        <f>SUMIFS('Smlouvy, zakázky a jiné potřeby'!S$16:S$115,'Smlouvy, zakázky a jiné potřeby'!$H$16:$H$115,$B66)</f>
        <v>0</v>
      </c>
      <c r="H66" s="335">
        <f>SUMIFS('Smlouvy, zakázky a jiné potřeby'!T$16:T$115,'Smlouvy, zakázky a jiné potřeby'!$H$16:$H$115,$B66)</f>
        <v>0</v>
      </c>
      <c r="I66" s="335">
        <f>SUMIFS('Smlouvy, zakázky a jiné potřeby'!U$16:U$115,'Smlouvy, zakázky a jiné potřeby'!$H$16:$H$115,$B66)</f>
        <v>0</v>
      </c>
      <c r="J66" s="335">
        <f>SUMIFS('Smlouvy, zakázky a jiné potřeby'!V$16:V$115,'Smlouvy, zakázky a jiné potřeby'!$H$16:$H$115,$B66)</f>
        <v>0</v>
      </c>
      <c r="K66" s="335">
        <f>SUMIFS('Smlouvy, zakázky a jiné potřeby'!W$16:W$115,'Smlouvy, zakázky a jiné potřeby'!$H$16:$H$115,$B66)</f>
        <v>0</v>
      </c>
    </row>
    <row r="67" spans="1:11" s="337" customFormat="1" x14ac:dyDescent="0.3">
      <c r="A67" s="346"/>
      <c r="B67" s="346"/>
      <c r="C67" s="347"/>
      <c r="D67" s="346"/>
      <c r="E67" s="346"/>
      <c r="F67" s="346"/>
      <c r="G67" s="346"/>
      <c r="H67" s="346"/>
      <c r="I67" s="346"/>
      <c r="J67" s="346"/>
      <c r="K67" s="346"/>
    </row>
    <row r="68" spans="1:11" x14ac:dyDescent="0.3">
      <c r="A68" s="353" t="s">
        <v>547</v>
      </c>
      <c r="B68" s="346"/>
      <c r="C68" s="347"/>
      <c r="D68" s="346"/>
      <c r="E68" s="346"/>
      <c r="F68" s="346"/>
      <c r="G68" s="346"/>
      <c r="H68" s="346"/>
      <c r="I68" s="346"/>
      <c r="J68" s="346"/>
      <c r="K68" s="346"/>
    </row>
    <row r="69" spans="1:11" x14ac:dyDescent="0.3">
      <c r="A69" s="346"/>
      <c r="B69" s="346"/>
      <c r="C69" s="347"/>
      <c r="D69" s="346"/>
      <c r="E69" s="346"/>
      <c r="F69" s="346"/>
      <c r="G69" s="346"/>
      <c r="H69" s="346"/>
      <c r="I69" s="346"/>
      <c r="J69" s="346"/>
      <c r="K69" s="346"/>
    </row>
  </sheetData>
  <sheetProtection password="E21E" sheet="1" objects="1" scenarios="1" autoFilter="0"/>
  <autoFilter ref="A14:K66"/>
  <conditionalFormatting sqref="B5">
    <cfRule type="containsText" dxfId="32" priority="1" operator="containsText" text="bilanci">
      <formula>NOT(ISERROR(SEARCH("bilanci",B5)))</formula>
    </cfRule>
    <cfRule type="cellIs" dxfId="31" priority="2" operator="equal">
      <formula>"OK"</formula>
    </cfRule>
  </conditionalFormatting>
  <dataValidations count="3">
    <dataValidation type="list" allowBlank="1" showInputMessage="1" showErrorMessage="1" sqref="A15:A66">
      <formula1>Potřeby_I_N</formula1>
    </dataValidation>
    <dataValidation type="list" allowBlank="1" showInputMessage="1" showErrorMessage="1" sqref="B15:B66">
      <formula1>NR</formula1>
    </dataValidation>
    <dataValidation allowBlank="1" showInputMessage="1" showErrorMessage="1" error="ceclkov= dkeie" sqref="B5"/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2"/>
  <sheetViews>
    <sheetView showGridLines="0" zoomScale="91" zoomScaleNormal="91" workbookViewId="0">
      <selection activeCell="L1" sqref="L1:N1048576"/>
    </sheetView>
  </sheetViews>
  <sheetFormatPr defaultRowHeight="14.4" x14ac:dyDescent="0.3"/>
  <cols>
    <col min="1" max="1" width="5.6640625" style="260" customWidth="1"/>
    <col min="2" max="2" width="52.44140625" style="260" bestFit="1" customWidth="1"/>
    <col min="3" max="3" width="16.33203125" style="262" customWidth="1"/>
    <col min="4" max="4" width="14.6640625" style="260" customWidth="1"/>
    <col min="5" max="5" width="15.6640625" style="260" bestFit="1" customWidth="1"/>
    <col min="6" max="11" width="14.6640625" style="260" customWidth="1"/>
    <col min="12" max="16384" width="8.88671875" style="260"/>
  </cols>
  <sheetData>
    <row r="1" spans="1:11" x14ac:dyDescent="0.3">
      <c r="A1" s="308" t="s">
        <v>478</v>
      </c>
      <c r="B1" s="274"/>
      <c r="C1" s="276"/>
      <c r="D1" s="274"/>
      <c r="E1" s="274"/>
      <c r="F1" s="274"/>
      <c r="G1" s="274"/>
      <c r="H1" s="274"/>
      <c r="I1" s="274"/>
      <c r="J1" s="274"/>
      <c r="K1" s="274"/>
    </row>
    <row r="2" spans="1:11" s="261" customFormat="1" x14ac:dyDescent="0.3">
      <c r="A2" s="264" t="s">
        <v>104</v>
      </c>
      <c r="B2" s="313" t="s">
        <v>96</v>
      </c>
      <c r="C2" s="264" t="s">
        <v>109</v>
      </c>
      <c r="D2" s="264">
        <v>2016</v>
      </c>
      <c r="E2" s="264">
        <v>2017</v>
      </c>
      <c r="F2" s="264">
        <v>2018</v>
      </c>
      <c r="G2" s="264">
        <v>2019</v>
      </c>
      <c r="H2" s="264">
        <v>2020</v>
      </c>
      <c r="I2" s="264">
        <v>2021</v>
      </c>
      <c r="J2" s="264">
        <v>2022</v>
      </c>
      <c r="K2" s="264">
        <v>2023</v>
      </c>
    </row>
    <row r="3" spans="1:11" ht="14.4" customHeight="1" x14ac:dyDescent="0.3">
      <c r="A3" s="310" t="s">
        <v>105</v>
      </c>
      <c r="B3" s="250" t="s">
        <v>2</v>
      </c>
      <c r="C3" s="282">
        <f>SUM(D3:K3)</f>
        <v>0</v>
      </c>
      <c r="D3" s="309">
        <f>D111-D57</f>
        <v>0</v>
      </c>
      <c r="E3" s="309">
        <f t="shared" ref="E3:K3" si="0">E111-E57</f>
        <v>0</v>
      </c>
      <c r="F3" s="309">
        <f t="shared" si="0"/>
        <v>0</v>
      </c>
      <c r="G3" s="309">
        <f t="shared" si="0"/>
        <v>0</v>
      </c>
      <c r="H3" s="309">
        <f t="shared" si="0"/>
        <v>0</v>
      </c>
      <c r="I3" s="309">
        <f t="shared" si="0"/>
        <v>0</v>
      </c>
      <c r="J3" s="309">
        <f t="shared" si="0"/>
        <v>0</v>
      </c>
      <c r="K3" s="309">
        <f t="shared" si="0"/>
        <v>0</v>
      </c>
    </row>
    <row r="4" spans="1:11" ht="14.4" customHeight="1" x14ac:dyDescent="0.3">
      <c r="A4" s="310" t="s">
        <v>105</v>
      </c>
      <c r="B4" s="250" t="s">
        <v>433</v>
      </c>
      <c r="C4" s="282">
        <f>SUM(D4:K4)</f>
        <v>0</v>
      </c>
      <c r="D4" s="309">
        <f t="shared" ref="D4:K4" si="1">D112-D58</f>
        <v>0</v>
      </c>
      <c r="E4" s="309">
        <f t="shared" si="1"/>
        <v>0</v>
      </c>
      <c r="F4" s="309">
        <f t="shared" si="1"/>
        <v>0</v>
      </c>
      <c r="G4" s="309">
        <f t="shared" si="1"/>
        <v>0</v>
      </c>
      <c r="H4" s="309">
        <f t="shared" si="1"/>
        <v>0</v>
      </c>
      <c r="I4" s="309">
        <f t="shared" si="1"/>
        <v>0</v>
      </c>
      <c r="J4" s="309">
        <f t="shared" si="1"/>
        <v>0</v>
      </c>
      <c r="K4" s="309">
        <f t="shared" si="1"/>
        <v>0</v>
      </c>
    </row>
    <row r="5" spans="1:11" ht="14.4" customHeight="1" x14ac:dyDescent="0.3">
      <c r="A5" s="310" t="s">
        <v>105</v>
      </c>
      <c r="B5" s="250" t="s">
        <v>3</v>
      </c>
      <c r="C5" s="282">
        <f>SUM(D5:K5)</f>
        <v>0</v>
      </c>
      <c r="D5" s="309">
        <f t="shared" ref="D5:K5" si="2">D113-D59</f>
        <v>0</v>
      </c>
      <c r="E5" s="309">
        <f t="shared" si="2"/>
        <v>0</v>
      </c>
      <c r="F5" s="309">
        <f t="shared" si="2"/>
        <v>0</v>
      </c>
      <c r="G5" s="309">
        <f t="shared" si="2"/>
        <v>0</v>
      </c>
      <c r="H5" s="309">
        <f t="shared" si="2"/>
        <v>0</v>
      </c>
      <c r="I5" s="309">
        <f t="shared" si="2"/>
        <v>0</v>
      </c>
      <c r="J5" s="309">
        <f t="shared" si="2"/>
        <v>0</v>
      </c>
      <c r="K5" s="309">
        <f t="shared" si="2"/>
        <v>0</v>
      </c>
    </row>
    <row r="6" spans="1:11" ht="14.4" customHeight="1" x14ac:dyDescent="0.3">
      <c r="A6" s="310" t="s">
        <v>105</v>
      </c>
      <c r="B6" s="250" t="s">
        <v>4</v>
      </c>
      <c r="C6" s="282">
        <f t="shared" ref="C6:C54" si="3">SUM(D6:K6)</f>
        <v>0</v>
      </c>
      <c r="D6" s="309">
        <f t="shared" ref="D6:K6" si="4">D114-D60</f>
        <v>0</v>
      </c>
      <c r="E6" s="309">
        <f t="shared" si="4"/>
        <v>0</v>
      </c>
      <c r="F6" s="309">
        <f t="shared" si="4"/>
        <v>0</v>
      </c>
      <c r="G6" s="309">
        <f t="shared" si="4"/>
        <v>0</v>
      </c>
      <c r="H6" s="309">
        <f t="shared" si="4"/>
        <v>0</v>
      </c>
      <c r="I6" s="309">
        <f t="shared" si="4"/>
        <v>0</v>
      </c>
      <c r="J6" s="309">
        <f t="shared" si="4"/>
        <v>0</v>
      </c>
      <c r="K6" s="309">
        <f t="shared" si="4"/>
        <v>0</v>
      </c>
    </row>
    <row r="7" spans="1:11" ht="14.4" customHeight="1" x14ac:dyDescent="0.3">
      <c r="A7" s="310" t="s">
        <v>105</v>
      </c>
      <c r="B7" s="250" t="s">
        <v>5</v>
      </c>
      <c r="C7" s="282">
        <f t="shared" si="3"/>
        <v>0</v>
      </c>
      <c r="D7" s="309">
        <f t="shared" ref="D7:K7" si="5">D115-D61</f>
        <v>0</v>
      </c>
      <c r="E7" s="309">
        <f t="shared" si="5"/>
        <v>0</v>
      </c>
      <c r="F7" s="309">
        <f t="shared" si="5"/>
        <v>0</v>
      </c>
      <c r="G7" s="309">
        <f t="shared" si="5"/>
        <v>0</v>
      </c>
      <c r="H7" s="309">
        <f t="shared" si="5"/>
        <v>0</v>
      </c>
      <c r="I7" s="309">
        <f t="shared" si="5"/>
        <v>0</v>
      </c>
      <c r="J7" s="309">
        <f t="shared" si="5"/>
        <v>0</v>
      </c>
      <c r="K7" s="309">
        <f t="shared" si="5"/>
        <v>0</v>
      </c>
    </row>
    <row r="8" spans="1:11" ht="14.4" customHeight="1" x14ac:dyDescent="0.3">
      <c r="A8" s="310" t="s">
        <v>105</v>
      </c>
      <c r="B8" s="250" t="s">
        <v>6</v>
      </c>
      <c r="C8" s="282">
        <f t="shared" si="3"/>
        <v>0</v>
      </c>
      <c r="D8" s="309">
        <f t="shared" ref="D8:K8" si="6">D116-D62</f>
        <v>0</v>
      </c>
      <c r="E8" s="309">
        <f t="shared" si="6"/>
        <v>0</v>
      </c>
      <c r="F8" s="309">
        <f t="shared" si="6"/>
        <v>0</v>
      </c>
      <c r="G8" s="309">
        <f t="shared" si="6"/>
        <v>0</v>
      </c>
      <c r="H8" s="309">
        <f t="shared" si="6"/>
        <v>0</v>
      </c>
      <c r="I8" s="309">
        <f t="shared" si="6"/>
        <v>0</v>
      </c>
      <c r="J8" s="309">
        <f t="shared" si="6"/>
        <v>0</v>
      </c>
      <c r="K8" s="309">
        <f t="shared" si="6"/>
        <v>0</v>
      </c>
    </row>
    <row r="9" spans="1:11" ht="14.4" customHeight="1" x14ac:dyDescent="0.3">
      <c r="A9" s="310" t="s">
        <v>105</v>
      </c>
      <c r="B9" s="250" t="s">
        <v>7</v>
      </c>
      <c r="C9" s="282">
        <f t="shared" si="3"/>
        <v>0</v>
      </c>
      <c r="D9" s="309">
        <f t="shared" ref="D9:K9" si="7">D117-D63</f>
        <v>0</v>
      </c>
      <c r="E9" s="309">
        <f t="shared" si="7"/>
        <v>0</v>
      </c>
      <c r="F9" s="309">
        <f t="shared" si="7"/>
        <v>0</v>
      </c>
      <c r="G9" s="309">
        <f t="shared" si="7"/>
        <v>0</v>
      </c>
      <c r="H9" s="309">
        <f t="shared" si="7"/>
        <v>0</v>
      </c>
      <c r="I9" s="309">
        <f t="shared" si="7"/>
        <v>0</v>
      </c>
      <c r="J9" s="309">
        <f t="shared" si="7"/>
        <v>0</v>
      </c>
      <c r="K9" s="309">
        <f t="shared" si="7"/>
        <v>0</v>
      </c>
    </row>
    <row r="10" spans="1:11" ht="14.4" customHeight="1" x14ac:dyDescent="0.3">
      <c r="A10" s="310" t="s">
        <v>105</v>
      </c>
      <c r="B10" s="250" t="s">
        <v>8</v>
      </c>
      <c r="C10" s="282">
        <f t="shared" si="3"/>
        <v>0</v>
      </c>
      <c r="D10" s="309">
        <f t="shared" ref="D10:K10" si="8">D118-D64</f>
        <v>0</v>
      </c>
      <c r="E10" s="309">
        <f t="shared" si="8"/>
        <v>0</v>
      </c>
      <c r="F10" s="309">
        <f t="shared" si="8"/>
        <v>0</v>
      </c>
      <c r="G10" s="309">
        <f t="shared" si="8"/>
        <v>0</v>
      </c>
      <c r="H10" s="309">
        <f t="shared" si="8"/>
        <v>0</v>
      </c>
      <c r="I10" s="309">
        <f t="shared" si="8"/>
        <v>0</v>
      </c>
      <c r="J10" s="309">
        <f t="shared" si="8"/>
        <v>0</v>
      </c>
      <c r="K10" s="309">
        <f t="shared" si="8"/>
        <v>0</v>
      </c>
    </row>
    <row r="11" spans="1:11" ht="14.4" customHeight="1" x14ac:dyDescent="0.3">
      <c r="A11" s="310" t="s">
        <v>105</v>
      </c>
      <c r="B11" s="250" t="s">
        <v>9</v>
      </c>
      <c r="C11" s="282">
        <f t="shared" si="3"/>
        <v>0</v>
      </c>
      <c r="D11" s="309">
        <f t="shared" ref="D11:K11" si="9">D119-D65</f>
        <v>0</v>
      </c>
      <c r="E11" s="309">
        <f t="shared" si="9"/>
        <v>0</v>
      </c>
      <c r="F11" s="309">
        <f t="shared" si="9"/>
        <v>0</v>
      </c>
      <c r="G11" s="309">
        <f t="shared" si="9"/>
        <v>0</v>
      </c>
      <c r="H11" s="309">
        <f t="shared" si="9"/>
        <v>0</v>
      </c>
      <c r="I11" s="309">
        <f t="shared" si="9"/>
        <v>0</v>
      </c>
      <c r="J11" s="309">
        <f t="shared" si="9"/>
        <v>0</v>
      </c>
      <c r="K11" s="309">
        <f t="shared" si="9"/>
        <v>0</v>
      </c>
    </row>
    <row r="12" spans="1:11" ht="14.4" customHeight="1" x14ac:dyDescent="0.3">
      <c r="A12" s="310" t="s">
        <v>105</v>
      </c>
      <c r="B12" s="250" t="s">
        <v>434</v>
      </c>
      <c r="C12" s="282">
        <f t="shared" si="3"/>
        <v>0</v>
      </c>
      <c r="D12" s="309">
        <f t="shared" ref="D12:K12" si="10">D120-D66</f>
        <v>0</v>
      </c>
      <c r="E12" s="309">
        <f t="shared" si="10"/>
        <v>0</v>
      </c>
      <c r="F12" s="309">
        <f t="shared" si="10"/>
        <v>0</v>
      </c>
      <c r="G12" s="309">
        <f t="shared" si="10"/>
        <v>0</v>
      </c>
      <c r="H12" s="309">
        <f t="shared" si="10"/>
        <v>0</v>
      </c>
      <c r="I12" s="309">
        <f t="shared" si="10"/>
        <v>0</v>
      </c>
      <c r="J12" s="309">
        <f t="shared" si="10"/>
        <v>0</v>
      </c>
      <c r="K12" s="309">
        <f t="shared" si="10"/>
        <v>0</v>
      </c>
    </row>
    <row r="13" spans="1:11" ht="14.4" customHeight="1" x14ac:dyDescent="0.3">
      <c r="A13" s="310" t="s">
        <v>105</v>
      </c>
      <c r="B13" s="250" t="s">
        <v>10</v>
      </c>
      <c r="C13" s="282">
        <f t="shared" si="3"/>
        <v>0</v>
      </c>
      <c r="D13" s="309">
        <f t="shared" ref="D13:K13" si="11">D121-D67</f>
        <v>0</v>
      </c>
      <c r="E13" s="309">
        <f t="shared" si="11"/>
        <v>0</v>
      </c>
      <c r="F13" s="309">
        <f t="shared" si="11"/>
        <v>0</v>
      </c>
      <c r="G13" s="309">
        <f t="shared" si="11"/>
        <v>0</v>
      </c>
      <c r="H13" s="309">
        <f t="shared" si="11"/>
        <v>0</v>
      </c>
      <c r="I13" s="309">
        <f t="shared" si="11"/>
        <v>0</v>
      </c>
      <c r="J13" s="309">
        <f t="shared" si="11"/>
        <v>0</v>
      </c>
      <c r="K13" s="309">
        <f t="shared" si="11"/>
        <v>0</v>
      </c>
    </row>
    <row r="14" spans="1:11" ht="14.4" customHeight="1" x14ac:dyDescent="0.3">
      <c r="A14" s="310" t="s">
        <v>105</v>
      </c>
      <c r="B14" s="250" t="s">
        <v>11</v>
      </c>
      <c r="C14" s="282">
        <f t="shared" si="3"/>
        <v>0</v>
      </c>
      <c r="D14" s="309">
        <f t="shared" ref="D14:K14" si="12">D122-D68</f>
        <v>0</v>
      </c>
      <c r="E14" s="309">
        <f t="shared" si="12"/>
        <v>0</v>
      </c>
      <c r="F14" s="309">
        <f t="shared" si="12"/>
        <v>0</v>
      </c>
      <c r="G14" s="309">
        <f t="shared" si="12"/>
        <v>0</v>
      </c>
      <c r="H14" s="309">
        <f t="shared" si="12"/>
        <v>0</v>
      </c>
      <c r="I14" s="309">
        <f t="shared" si="12"/>
        <v>0</v>
      </c>
      <c r="J14" s="309">
        <f t="shared" si="12"/>
        <v>0</v>
      </c>
      <c r="K14" s="309">
        <f t="shared" si="12"/>
        <v>0</v>
      </c>
    </row>
    <row r="15" spans="1:11" ht="14.4" customHeight="1" x14ac:dyDescent="0.3">
      <c r="A15" s="310" t="s">
        <v>105</v>
      </c>
      <c r="B15" s="250" t="s">
        <v>12</v>
      </c>
      <c r="C15" s="282">
        <f t="shared" si="3"/>
        <v>0</v>
      </c>
      <c r="D15" s="309">
        <f t="shared" ref="D15:K15" si="13">D123-D69</f>
        <v>0</v>
      </c>
      <c r="E15" s="309">
        <f t="shared" si="13"/>
        <v>0</v>
      </c>
      <c r="F15" s="309">
        <f t="shared" si="13"/>
        <v>0</v>
      </c>
      <c r="G15" s="309">
        <f t="shared" si="13"/>
        <v>0</v>
      </c>
      <c r="H15" s="309">
        <f t="shared" si="13"/>
        <v>0</v>
      </c>
      <c r="I15" s="309">
        <f t="shared" si="13"/>
        <v>0</v>
      </c>
      <c r="J15" s="309">
        <f t="shared" si="13"/>
        <v>0</v>
      </c>
      <c r="K15" s="309">
        <f t="shared" si="13"/>
        <v>0</v>
      </c>
    </row>
    <row r="16" spans="1:11" ht="14.4" customHeight="1" x14ac:dyDescent="0.3">
      <c r="A16" s="310" t="s">
        <v>105</v>
      </c>
      <c r="B16" s="250" t="s">
        <v>435</v>
      </c>
      <c r="C16" s="282">
        <f t="shared" si="3"/>
        <v>0</v>
      </c>
      <c r="D16" s="309">
        <f t="shared" ref="D16:K16" si="14">D124-D70</f>
        <v>0</v>
      </c>
      <c r="E16" s="309">
        <f t="shared" si="14"/>
        <v>0</v>
      </c>
      <c r="F16" s="309">
        <f t="shared" si="14"/>
        <v>0</v>
      </c>
      <c r="G16" s="309">
        <f t="shared" si="14"/>
        <v>0</v>
      </c>
      <c r="H16" s="309">
        <f t="shared" si="14"/>
        <v>0</v>
      </c>
      <c r="I16" s="309">
        <f t="shared" si="14"/>
        <v>0</v>
      </c>
      <c r="J16" s="309">
        <f t="shared" si="14"/>
        <v>0</v>
      </c>
      <c r="K16" s="309">
        <f t="shared" si="14"/>
        <v>0</v>
      </c>
    </row>
    <row r="17" spans="1:11" ht="14.4" customHeight="1" x14ac:dyDescent="0.3">
      <c r="A17" s="310" t="s">
        <v>105</v>
      </c>
      <c r="B17" s="250" t="s">
        <v>13</v>
      </c>
      <c r="C17" s="282">
        <f t="shared" si="3"/>
        <v>0</v>
      </c>
      <c r="D17" s="309">
        <f t="shared" ref="D17:K17" si="15">D125-D71</f>
        <v>0</v>
      </c>
      <c r="E17" s="309">
        <f t="shared" si="15"/>
        <v>0</v>
      </c>
      <c r="F17" s="309">
        <f t="shared" si="15"/>
        <v>0</v>
      </c>
      <c r="G17" s="309">
        <f t="shared" si="15"/>
        <v>0</v>
      </c>
      <c r="H17" s="309">
        <f t="shared" si="15"/>
        <v>0</v>
      </c>
      <c r="I17" s="309">
        <f t="shared" si="15"/>
        <v>0</v>
      </c>
      <c r="J17" s="309">
        <f t="shared" si="15"/>
        <v>0</v>
      </c>
      <c r="K17" s="309">
        <f t="shared" si="15"/>
        <v>0</v>
      </c>
    </row>
    <row r="18" spans="1:11" ht="14.4" customHeight="1" x14ac:dyDescent="0.3">
      <c r="A18" s="310" t="s">
        <v>105</v>
      </c>
      <c r="B18" s="250" t="s">
        <v>14</v>
      </c>
      <c r="C18" s="282">
        <f t="shared" si="3"/>
        <v>0</v>
      </c>
      <c r="D18" s="309">
        <f t="shared" ref="D18:K18" si="16">D126-D72</f>
        <v>0</v>
      </c>
      <c r="E18" s="309">
        <f t="shared" si="16"/>
        <v>0</v>
      </c>
      <c r="F18" s="309">
        <f t="shared" si="16"/>
        <v>0</v>
      </c>
      <c r="G18" s="309">
        <f t="shared" si="16"/>
        <v>0</v>
      </c>
      <c r="H18" s="309">
        <f t="shared" si="16"/>
        <v>0</v>
      </c>
      <c r="I18" s="309">
        <f t="shared" si="16"/>
        <v>0</v>
      </c>
      <c r="J18" s="309">
        <f t="shared" si="16"/>
        <v>0</v>
      </c>
      <c r="K18" s="309">
        <f t="shared" si="16"/>
        <v>0</v>
      </c>
    </row>
    <row r="19" spans="1:11" ht="14.4" customHeight="1" x14ac:dyDescent="0.3">
      <c r="A19" s="310" t="s">
        <v>105</v>
      </c>
      <c r="B19" s="250" t="s">
        <v>436</v>
      </c>
      <c r="C19" s="282">
        <f t="shared" si="3"/>
        <v>0</v>
      </c>
      <c r="D19" s="309">
        <f t="shared" ref="D19:K19" si="17">D127-D73</f>
        <v>0</v>
      </c>
      <c r="E19" s="309">
        <f t="shared" si="17"/>
        <v>0</v>
      </c>
      <c r="F19" s="309">
        <f t="shared" si="17"/>
        <v>0</v>
      </c>
      <c r="G19" s="309">
        <f t="shared" si="17"/>
        <v>0</v>
      </c>
      <c r="H19" s="309">
        <f t="shared" si="17"/>
        <v>0</v>
      </c>
      <c r="I19" s="309">
        <f t="shared" si="17"/>
        <v>0</v>
      </c>
      <c r="J19" s="309">
        <f t="shared" si="17"/>
        <v>0</v>
      </c>
      <c r="K19" s="309">
        <f t="shared" si="17"/>
        <v>0</v>
      </c>
    </row>
    <row r="20" spans="1:11" ht="14.4" customHeight="1" x14ac:dyDescent="0.3">
      <c r="A20" s="310" t="s">
        <v>105</v>
      </c>
      <c r="B20" s="250" t="s">
        <v>15</v>
      </c>
      <c r="C20" s="282">
        <f t="shared" si="3"/>
        <v>0</v>
      </c>
      <c r="D20" s="309">
        <f t="shared" ref="D20:K20" si="18">D128-D74</f>
        <v>0</v>
      </c>
      <c r="E20" s="309">
        <f t="shared" si="18"/>
        <v>0</v>
      </c>
      <c r="F20" s="309">
        <f t="shared" si="18"/>
        <v>0</v>
      </c>
      <c r="G20" s="309">
        <f t="shared" si="18"/>
        <v>0</v>
      </c>
      <c r="H20" s="309">
        <f t="shared" si="18"/>
        <v>0</v>
      </c>
      <c r="I20" s="309">
        <f t="shared" si="18"/>
        <v>0</v>
      </c>
      <c r="J20" s="309">
        <f t="shared" si="18"/>
        <v>0</v>
      </c>
      <c r="K20" s="309">
        <f t="shared" si="18"/>
        <v>0</v>
      </c>
    </row>
    <row r="21" spans="1:11" ht="14.4" customHeight="1" x14ac:dyDescent="0.3">
      <c r="A21" s="310" t="s">
        <v>105</v>
      </c>
      <c r="B21" s="250" t="s">
        <v>16</v>
      </c>
      <c r="C21" s="282">
        <f t="shared" si="3"/>
        <v>0</v>
      </c>
      <c r="D21" s="309">
        <f t="shared" ref="D21:K21" si="19">D129-D75</f>
        <v>0</v>
      </c>
      <c r="E21" s="309">
        <f t="shared" si="19"/>
        <v>0</v>
      </c>
      <c r="F21" s="309">
        <f t="shared" si="19"/>
        <v>0</v>
      </c>
      <c r="G21" s="309">
        <f t="shared" si="19"/>
        <v>0</v>
      </c>
      <c r="H21" s="309">
        <f t="shared" si="19"/>
        <v>0</v>
      </c>
      <c r="I21" s="309">
        <f t="shared" si="19"/>
        <v>0</v>
      </c>
      <c r="J21" s="309">
        <f t="shared" si="19"/>
        <v>0</v>
      </c>
      <c r="K21" s="309">
        <f t="shared" si="19"/>
        <v>0</v>
      </c>
    </row>
    <row r="22" spans="1:11" ht="14.4" customHeight="1" x14ac:dyDescent="0.3">
      <c r="A22" s="310" t="s">
        <v>105</v>
      </c>
      <c r="B22" s="250" t="s">
        <v>47</v>
      </c>
      <c r="C22" s="282">
        <f t="shared" si="3"/>
        <v>0</v>
      </c>
      <c r="D22" s="309">
        <f t="shared" ref="D22:K22" si="20">D130-D76</f>
        <v>0</v>
      </c>
      <c r="E22" s="309">
        <f t="shared" si="20"/>
        <v>0</v>
      </c>
      <c r="F22" s="309">
        <f t="shared" si="20"/>
        <v>0</v>
      </c>
      <c r="G22" s="309">
        <f t="shared" si="20"/>
        <v>0</v>
      </c>
      <c r="H22" s="309">
        <f t="shared" si="20"/>
        <v>0</v>
      </c>
      <c r="I22" s="309">
        <f t="shared" si="20"/>
        <v>0</v>
      </c>
      <c r="J22" s="309">
        <f t="shared" si="20"/>
        <v>0</v>
      </c>
      <c r="K22" s="309">
        <f t="shared" si="20"/>
        <v>0</v>
      </c>
    </row>
    <row r="23" spans="1:11" ht="14.4" customHeight="1" x14ac:dyDescent="0.3">
      <c r="A23" s="310" t="s">
        <v>105</v>
      </c>
      <c r="B23" s="250" t="s">
        <v>17</v>
      </c>
      <c r="C23" s="282">
        <f t="shared" si="3"/>
        <v>0</v>
      </c>
      <c r="D23" s="309">
        <f t="shared" ref="D23:K23" si="21">D131-D77</f>
        <v>0</v>
      </c>
      <c r="E23" s="309">
        <f t="shared" si="21"/>
        <v>0</v>
      </c>
      <c r="F23" s="309">
        <f t="shared" si="21"/>
        <v>0</v>
      </c>
      <c r="G23" s="309">
        <f t="shared" si="21"/>
        <v>0</v>
      </c>
      <c r="H23" s="309">
        <f t="shared" si="21"/>
        <v>0</v>
      </c>
      <c r="I23" s="309">
        <f t="shared" si="21"/>
        <v>0</v>
      </c>
      <c r="J23" s="309">
        <f t="shared" si="21"/>
        <v>0</v>
      </c>
      <c r="K23" s="309">
        <f t="shared" si="21"/>
        <v>0</v>
      </c>
    </row>
    <row r="24" spans="1:11" ht="14.4" customHeight="1" x14ac:dyDescent="0.3">
      <c r="A24" s="310" t="s">
        <v>105</v>
      </c>
      <c r="B24" s="250" t="s">
        <v>18</v>
      </c>
      <c r="C24" s="282">
        <f t="shared" si="3"/>
        <v>0</v>
      </c>
      <c r="D24" s="309">
        <f t="shared" ref="D24:K24" si="22">D132-D78</f>
        <v>0</v>
      </c>
      <c r="E24" s="309">
        <f t="shared" si="22"/>
        <v>0</v>
      </c>
      <c r="F24" s="309">
        <f t="shared" si="22"/>
        <v>0</v>
      </c>
      <c r="G24" s="309">
        <f t="shared" si="22"/>
        <v>0</v>
      </c>
      <c r="H24" s="309">
        <f t="shared" si="22"/>
        <v>0</v>
      </c>
      <c r="I24" s="309">
        <f t="shared" si="22"/>
        <v>0</v>
      </c>
      <c r="J24" s="309">
        <f t="shared" si="22"/>
        <v>0</v>
      </c>
      <c r="K24" s="309">
        <f t="shared" si="22"/>
        <v>0</v>
      </c>
    </row>
    <row r="25" spans="1:11" ht="14.4" customHeight="1" x14ac:dyDescent="0.3">
      <c r="A25" s="310" t="s">
        <v>105</v>
      </c>
      <c r="B25" s="250" t="s">
        <v>19</v>
      </c>
      <c r="C25" s="282">
        <f t="shared" si="3"/>
        <v>0</v>
      </c>
      <c r="D25" s="309">
        <f t="shared" ref="D25:K25" si="23">D133-D79</f>
        <v>0</v>
      </c>
      <c r="E25" s="309">
        <f t="shared" si="23"/>
        <v>0</v>
      </c>
      <c r="F25" s="309">
        <f t="shared" si="23"/>
        <v>0</v>
      </c>
      <c r="G25" s="309">
        <f t="shared" si="23"/>
        <v>0</v>
      </c>
      <c r="H25" s="309">
        <f t="shared" si="23"/>
        <v>0</v>
      </c>
      <c r="I25" s="309">
        <f t="shared" si="23"/>
        <v>0</v>
      </c>
      <c r="J25" s="309">
        <f t="shared" si="23"/>
        <v>0</v>
      </c>
      <c r="K25" s="309">
        <f t="shared" si="23"/>
        <v>0</v>
      </c>
    </row>
    <row r="26" spans="1:11" ht="14.4" customHeight="1" x14ac:dyDescent="0.3">
      <c r="A26" s="310" t="s">
        <v>105</v>
      </c>
      <c r="B26" s="250" t="s">
        <v>20</v>
      </c>
      <c r="C26" s="282">
        <f t="shared" si="3"/>
        <v>0</v>
      </c>
      <c r="D26" s="309">
        <f t="shared" ref="D26:K26" si="24">D134-D80</f>
        <v>0</v>
      </c>
      <c r="E26" s="309">
        <f t="shared" si="24"/>
        <v>0</v>
      </c>
      <c r="F26" s="309">
        <f t="shared" si="24"/>
        <v>0</v>
      </c>
      <c r="G26" s="309">
        <f t="shared" si="24"/>
        <v>0</v>
      </c>
      <c r="H26" s="309">
        <f t="shared" si="24"/>
        <v>0</v>
      </c>
      <c r="I26" s="309">
        <f t="shared" si="24"/>
        <v>0</v>
      </c>
      <c r="J26" s="309">
        <f t="shared" si="24"/>
        <v>0</v>
      </c>
      <c r="K26" s="309">
        <f t="shared" si="24"/>
        <v>0</v>
      </c>
    </row>
    <row r="27" spans="1:11" ht="14.4" customHeight="1" x14ac:dyDescent="0.3">
      <c r="A27" s="310" t="s">
        <v>105</v>
      </c>
      <c r="B27" s="250" t="s">
        <v>48</v>
      </c>
      <c r="C27" s="282">
        <f t="shared" si="3"/>
        <v>0</v>
      </c>
      <c r="D27" s="309">
        <f t="shared" ref="D27:K27" si="25">D135-D81</f>
        <v>0</v>
      </c>
      <c r="E27" s="309">
        <f t="shared" si="25"/>
        <v>0</v>
      </c>
      <c r="F27" s="309">
        <f t="shared" si="25"/>
        <v>0</v>
      </c>
      <c r="G27" s="309">
        <f t="shared" si="25"/>
        <v>0</v>
      </c>
      <c r="H27" s="309">
        <f t="shared" si="25"/>
        <v>0</v>
      </c>
      <c r="I27" s="309">
        <f t="shared" si="25"/>
        <v>0</v>
      </c>
      <c r="J27" s="309">
        <f t="shared" si="25"/>
        <v>0</v>
      </c>
      <c r="K27" s="309">
        <f t="shared" si="25"/>
        <v>0</v>
      </c>
    </row>
    <row r="28" spans="1:11" ht="14.4" customHeight="1" x14ac:dyDescent="0.3">
      <c r="A28" s="310" t="s">
        <v>105</v>
      </c>
      <c r="B28" s="250" t="s">
        <v>21</v>
      </c>
      <c r="C28" s="282">
        <f t="shared" si="3"/>
        <v>0</v>
      </c>
      <c r="D28" s="309">
        <f t="shared" ref="D28:K28" si="26">D136-D82</f>
        <v>0</v>
      </c>
      <c r="E28" s="309">
        <f t="shared" si="26"/>
        <v>0</v>
      </c>
      <c r="F28" s="309">
        <f t="shared" si="26"/>
        <v>0</v>
      </c>
      <c r="G28" s="309">
        <f t="shared" si="26"/>
        <v>0</v>
      </c>
      <c r="H28" s="309">
        <f t="shared" si="26"/>
        <v>0</v>
      </c>
      <c r="I28" s="309">
        <f t="shared" si="26"/>
        <v>0</v>
      </c>
      <c r="J28" s="309">
        <f t="shared" si="26"/>
        <v>0</v>
      </c>
      <c r="K28" s="309">
        <f t="shared" si="26"/>
        <v>0</v>
      </c>
    </row>
    <row r="29" spans="1:11" ht="14.4" customHeight="1" x14ac:dyDescent="0.3">
      <c r="A29" s="311" t="s">
        <v>106</v>
      </c>
      <c r="B29" s="250" t="s">
        <v>22</v>
      </c>
      <c r="C29" s="282">
        <f t="shared" si="3"/>
        <v>0</v>
      </c>
      <c r="D29" s="309">
        <f t="shared" ref="D29:K29" si="27">D137-D83</f>
        <v>0</v>
      </c>
      <c r="E29" s="309">
        <f t="shared" si="27"/>
        <v>0</v>
      </c>
      <c r="F29" s="309">
        <f t="shared" si="27"/>
        <v>0</v>
      </c>
      <c r="G29" s="309">
        <f t="shared" si="27"/>
        <v>0</v>
      </c>
      <c r="H29" s="309">
        <f t="shared" si="27"/>
        <v>0</v>
      </c>
      <c r="I29" s="309">
        <f t="shared" si="27"/>
        <v>0</v>
      </c>
      <c r="J29" s="309">
        <f t="shared" si="27"/>
        <v>0</v>
      </c>
      <c r="K29" s="309">
        <f t="shared" si="27"/>
        <v>0</v>
      </c>
    </row>
    <row r="30" spans="1:11" ht="14.4" customHeight="1" x14ac:dyDescent="0.3">
      <c r="A30" s="311" t="s">
        <v>106</v>
      </c>
      <c r="B30" s="250" t="s">
        <v>23</v>
      </c>
      <c r="C30" s="282">
        <f t="shared" si="3"/>
        <v>0</v>
      </c>
      <c r="D30" s="309">
        <f t="shared" ref="D30:K30" si="28">D138-D84</f>
        <v>0</v>
      </c>
      <c r="E30" s="309">
        <f t="shared" si="28"/>
        <v>0</v>
      </c>
      <c r="F30" s="309">
        <f t="shared" si="28"/>
        <v>0</v>
      </c>
      <c r="G30" s="309">
        <f t="shared" si="28"/>
        <v>0</v>
      </c>
      <c r="H30" s="309">
        <f t="shared" si="28"/>
        <v>0</v>
      </c>
      <c r="I30" s="309">
        <f t="shared" si="28"/>
        <v>0</v>
      </c>
      <c r="J30" s="309">
        <f t="shared" si="28"/>
        <v>0</v>
      </c>
      <c r="K30" s="309">
        <f t="shared" si="28"/>
        <v>0</v>
      </c>
    </row>
    <row r="31" spans="1:11" ht="14.4" customHeight="1" x14ac:dyDescent="0.3">
      <c r="A31" s="311" t="s">
        <v>106</v>
      </c>
      <c r="B31" s="250" t="s">
        <v>24</v>
      </c>
      <c r="C31" s="282">
        <f t="shared" si="3"/>
        <v>0</v>
      </c>
      <c r="D31" s="309">
        <f t="shared" ref="D31:K31" si="29">D139-D85</f>
        <v>0</v>
      </c>
      <c r="E31" s="309">
        <f t="shared" si="29"/>
        <v>0</v>
      </c>
      <c r="F31" s="309">
        <f t="shared" si="29"/>
        <v>0</v>
      </c>
      <c r="G31" s="309">
        <f t="shared" si="29"/>
        <v>0</v>
      </c>
      <c r="H31" s="309">
        <f t="shared" si="29"/>
        <v>0</v>
      </c>
      <c r="I31" s="309">
        <f t="shared" si="29"/>
        <v>0</v>
      </c>
      <c r="J31" s="309">
        <f t="shared" si="29"/>
        <v>0</v>
      </c>
      <c r="K31" s="309">
        <f t="shared" si="29"/>
        <v>0</v>
      </c>
    </row>
    <row r="32" spans="1:11" ht="14.4" customHeight="1" x14ac:dyDescent="0.3">
      <c r="A32" s="311" t="s">
        <v>106</v>
      </c>
      <c r="B32" s="250" t="s">
        <v>25</v>
      </c>
      <c r="C32" s="282">
        <f t="shared" si="3"/>
        <v>0</v>
      </c>
      <c r="D32" s="309">
        <f t="shared" ref="D32:K32" si="30">D140-D86</f>
        <v>0</v>
      </c>
      <c r="E32" s="309">
        <f t="shared" si="30"/>
        <v>0</v>
      </c>
      <c r="F32" s="309">
        <f t="shared" si="30"/>
        <v>0</v>
      </c>
      <c r="G32" s="309">
        <f t="shared" si="30"/>
        <v>0</v>
      </c>
      <c r="H32" s="309">
        <f t="shared" si="30"/>
        <v>0</v>
      </c>
      <c r="I32" s="309">
        <f t="shared" si="30"/>
        <v>0</v>
      </c>
      <c r="J32" s="309">
        <f t="shared" si="30"/>
        <v>0</v>
      </c>
      <c r="K32" s="309">
        <f t="shared" si="30"/>
        <v>0</v>
      </c>
    </row>
    <row r="33" spans="1:11" ht="14.4" customHeight="1" x14ac:dyDescent="0.3">
      <c r="A33" s="311" t="s">
        <v>106</v>
      </c>
      <c r="B33" s="250" t="s">
        <v>26</v>
      </c>
      <c r="C33" s="282">
        <f t="shared" si="3"/>
        <v>0</v>
      </c>
      <c r="D33" s="309">
        <f t="shared" ref="D33:K33" si="31">D141-D87</f>
        <v>0</v>
      </c>
      <c r="E33" s="309">
        <f t="shared" si="31"/>
        <v>0</v>
      </c>
      <c r="F33" s="309">
        <f t="shared" si="31"/>
        <v>0</v>
      </c>
      <c r="G33" s="309">
        <f t="shared" si="31"/>
        <v>0</v>
      </c>
      <c r="H33" s="309">
        <f t="shared" si="31"/>
        <v>0</v>
      </c>
      <c r="I33" s="309">
        <f t="shared" si="31"/>
        <v>0</v>
      </c>
      <c r="J33" s="309">
        <f t="shared" si="31"/>
        <v>0</v>
      </c>
      <c r="K33" s="309">
        <f t="shared" si="31"/>
        <v>0</v>
      </c>
    </row>
    <row r="34" spans="1:11" ht="14.4" customHeight="1" x14ac:dyDescent="0.3">
      <c r="A34" s="311" t="s">
        <v>106</v>
      </c>
      <c r="B34" s="250" t="s">
        <v>27</v>
      </c>
      <c r="C34" s="282">
        <f t="shared" si="3"/>
        <v>0</v>
      </c>
      <c r="D34" s="309">
        <f t="shared" ref="D34:K34" si="32">D142-D88</f>
        <v>0</v>
      </c>
      <c r="E34" s="309">
        <f t="shared" si="32"/>
        <v>0</v>
      </c>
      <c r="F34" s="309">
        <f t="shared" si="32"/>
        <v>0</v>
      </c>
      <c r="G34" s="309">
        <f t="shared" si="32"/>
        <v>0</v>
      </c>
      <c r="H34" s="309">
        <f t="shared" si="32"/>
        <v>0</v>
      </c>
      <c r="I34" s="309">
        <f t="shared" si="32"/>
        <v>0</v>
      </c>
      <c r="J34" s="309">
        <f t="shared" si="32"/>
        <v>0</v>
      </c>
      <c r="K34" s="309">
        <f t="shared" si="32"/>
        <v>0</v>
      </c>
    </row>
    <row r="35" spans="1:11" ht="14.4" customHeight="1" x14ac:dyDescent="0.3">
      <c r="A35" s="311" t="s">
        <v>106</v>
      </c>
      <c r="B35" s="250" t="s">
        <v>28</v>
      </c>
      <c r="C35" s="282">
        <f t="shared" si="3"/>
        <v>0</v>
      </c>
      <c r="D35" s="309">
        <f t="shared" ref="D35:K35" si="33">D143-D89</f>
        <v>0</v>
      </c>
      <c r="E35" s="309">
        <f t="shared" si="33"/>
        <v>0</v>
      </c>
      <c r="F35" s="309">
        <f t="shared" si="33"/>
        <v>0</v>
      </c>
      <c r="G35" s="309">
        <f t="shared" si="33"/>
        <v>0</v>
      </c>
      <c r="H35" s="309">
        <f t="shared" si="33"/>
        <v>0</v>
      </c>
      <c r="I35" s="309">
        <f t="shared" si="33"/>
        <v>0</v>
      </c>
      <c r="J35" s="309">
        <f t="shared" si="33"/>
        <v>0</v>
      </c>
      <c r="K35" s="309">
        <f t="shared" si="33"/>
        <v>0</v>
      </c>
    </row>
    <row r="36" spans="1:11" ht="14.4" customHeight="1" x14ac:dyDescent="0.3">
      <c r="A36" s="311" t="s">
        <v>106</v>
      </c>
      <c r="B36" s="250" t="s">
        <v>29</v>
      </c>
      <c r="C36" s="282">
        <f t="shared" si="3"/>
        <v>0</v>
      </c>
      <c r="D36" s="309">
        <f t="shared" ref="D36:K36" si="34">D144-D90</f>
        <v>0</v>
      </c>
      <c r="E36" s="309">
        <f t="shared" si="34"/>
        <v>0</v>
      </c>
      <c r="F36" s="309">
        <f t="shared" si="34"/>
        <v>0</v>
      </c>
      <c r="G36" s="309">
        <f t="shared" si="34"/>
        <v>0</v>
      </c>
      <c r="H36" s="309">
        <f t="shared" si="34"/>
        <v>0</v>
      </c>
      <c r="I36" s="309">
        <f t="shared" si="34"/>
        <v>0</v>
      </c>
      <c r="J36" s="309">
        <f t="shared" si="34"/>
        <v>0</v>
      </c>
      <c r="K36" s="309">
        <f t="shared" si="34"/>
        <v>0</v>
      </c>
    </row>
    <row r="37" spans="1:11" ht="14.4" customHeight="1" x14ac:dyDescent="0.3">
      <c r="A37" s="311" t="s">
        <v>106</v>
      </c>
      <c r="B37" s="250" t="s">
        <v>30</v>
      </c>
      <c r="C37" s="282">
        <f t="shared" si="3"/>
        <v>0</v>
      </c>
      <c r="D37" s="309">
        <f t="shared" ref="D37:K37" si="35">D145-D91</f>
        <v>0</v>
      </c>
      <c r="E37" s="309">
        <f t="shared" si="35"/>
        <v>0</v>
      </c>
      <c r="F37" s="309">
        <f t="shared" si="35"/>
        <v>0</v>
      </c>
      <c r="G37" s="309">
        <f t="shared" si="35"/>
        <v>0</v>
      </c>
      <c r="H37" s="309">
        <f t="shared" si="35"/>
        <v>0</v>
      </c>
      <c r="I37" s="309">
        <f t="shared" si="35"/>
        <v>0</v>
      </c>
      <c r="J37" s="309">
        <f t="shared" si="35"/>
        <v>0</v>
      </c>
      <c r="K37" s="309">
        <f t="shared" si="35"/>
        <v>0</v>
      </c>
    </row>
    <row r="38" spans="1:11" ht="14.4" customHeight="1" x14ac:dyDescent="0.3">
      <c r="A38" s="311" t="s">
        <v>106</v>
      </c>
      <c r="B38" s="250" t="s">
        <v>31</v>
      </c>
      <c r="C38" s="282">
        <f t="shared" si="3"/>
        <v>0</v>
      </c>
      <c r="D38" s="309">
        <f t="shared" ref="D38:K38" si="36">D146-D92</f>
        <v>0</v>
      </c>
      <c r="E38" s="309">
        <f t="shared" si="36"/>
        <v>0</v>
      </c>
      <c r="F38" s="309">
        <f t="shared" si="36"/>
        <v>0</v>
      </c>
      <c r="G38" s="309">
        <f t="shared" si="36"/>
        <v>0</v>
      </c>
      <c r="H38" s="309">
        <f t="shared" si="36"/>
        <v>0</v>
      </c>
      <c r="I38" s="309">
        <f t="shared" si="36"/>
        <v>0</v>
      </c>
      <c r="J38" s="309">
        <f t="shared" si="36"/>
        <v>0</v>
      </c>
      <c r="K38" s="309">
        <f t="shared" si="36"/>
        <v>0</v>
      </c>
    </row>
    <row r="39" spans="1:11" ht="14.4" customHeight="1" x14ac:dyDescent="0.3">
      <c r="A39" s="311" t="s">
        <v>106</v>
      </c>
      <c r="B39" s="250" t="s">
        <v>32</v>
      </c>
      <c r="C39" s="282">
        <f t="shared" si="3"/>
        <v>0</v>
      </c>
      <c r="D39" s="309">
        <f t="shared" ref="D39:K39" si="37">D147-D93</f>
        <v>0</v>
      </c>
      <c r="E39" s="309">
        <f t="shared" si="37"/>
        <v>0</v>
      </c>
      <c r="F39" s="309">
        <f t="shared" si="37"/>
        <v>0</v>
      </c>
      <c r="G39" s="309">
        <f t="shared" si="37"/>
        <v>0</v>
      </c>
      <c r="H39" s="309">
        <f t="shared" si="37"/>
        <v>0</v>
      </c>
      <c r="I39" s="309">
        <f t="shared" si="37"/>
        <v>0</v>
      </c>
      <c r="J39" s="309">
        <f t="shared" si="37"/>
        <v>0</v>
      </c>
      <c r="K39" s="309">
        <f t="shared" si="37"/>
        <v>0</v>
      </c>
    </row>
    <row r="40" spans="1:11" ht="14.4" customHeight="1" x14ac:dyDescent="0.3">
      <c r="A40" s="311" t="s">
        <v>106</v>
      </c>
      <c r="B40" s="250" t="s">
        <v>33</v>
      </c>
      <c r="C40" s="282">
        <f t="shared" si="3"/>
        <v>0</v>
      </c>
      <c r="D40" s="309">
        <f t="shared" ref="D40:K40" si="38">D148-D94</f>
        <v>0</v>
      </c>
      <c r="E40" s="309">
        <f t="shared" si="38"/>
        <v>0</v>
      </c>
      <c r="F40" s="309">
        <f t="shared" si="38"/>
        <v>0</v>
      </c>
      <c r="G40" s="309">
        <f t="shared" si="38"/>
        <v>0</v>
      </c>
      <c r="H40" s="309">
        <f t="shared" si="38"/>
        <v>0</v>
      </c>
      <c r="I40" s="309">
        <f t="shared" si="38"/>
        <v>0</v>
      </c>
      <c r="J40" s="309">
        <f t="shared" si="38"/>
        <v>0</v>
      </c>
      <c r="K40" s="309">
        <f t="shared" si="38"/>
        <v>0</v>
      </c>
    </row>
    <row r="41" spans="1:11" ht="14.4" customHeight="1" x14ac:dyDescent="0.3">
      <c r="A41" s="311" t="s">
        <v>106</v>
      </c>
      <c r="B41" s="250" t="s">
        <v>34</v>
      </c>
      <c r="C41" s="282">
        <f t="shared" si="3"/>
        <v>0</v>
      </c>
      <c r="D41" s="309">
        <f t="shared" ref="D41:K41" si="39">D149-D95</f>
        <v>0</v>
      </c>
      <c r="E41" s="309">
        <f t="shared" si="39"/>
        <v>0</v>
      </c>
      <c r="F41" s="309">
        <f t="shared" si="39"/>
        <v>0</v>
      </c>
      <c r="G41" s="309">
        <f t="shared" si="39"/>
        <v>0</v>
      </c>
      <c r="H41" s="309">
        <f t="shared" si="39"/>
        <v>0</v>
      </c>
      <c r="I41" s="309">
        <f t="shared" si="39"/>
        <v>0</v>
      </c>
      <c r="J41" s="309">
        <f t="shared" si="39"/>
        <v>0</v>
      </c>
      <c r="K41" s="309">
        <f t="shared" si="39"/>
        <v>0</v>
      </c>
    </row>
    <row r="42" spans="1:11" ht="14.4" customHeight="1" x14ac:dyDescent="0.3">
      <c r="A42" s="311" t="s">
        <v>106</v>
      </c>
      <c r="B42" s="250" t="s">
        <v>35</v>
      </c>
      <c r="C42" s="282">
        <f t="shared" si="3"/>
        <v>0</v>
      </c>
      <c r="D42" s="309">
        <f t="shared" ref="D42:K42" si="40">D150-D96</f>
        <v>0</v>
      </c>
      <c r="E42" s="309">
        <f t="shared" si="40"/>
        <v>0</v>
      </c>
      <c r="F42" s="309">
        <f t="shared" si="40"/>
        <v>0</v>
      </c>
      <c r="G42" s="309">
        <f t="shared" si="40"/>
        <v>0</v>
      </c>
      <c r="H42" s="309">
        <f t="shared" si="40"/>
        <v>0</v>
      </c>
      <c r="I42" s="309">
        <f t="shared" si="40"/>
        <v>0</v>
      </c>
      <c r="J42" s="309">
        <f t="shared" si="40"/>
        <v>0</v>
      </c>
      <c r="K42" s="309">
        <f t="shared" si="40"/>
        <v>0</v>
      </c>
    </row>
    <row r="43" spans="1:11" ht="14.4" customHeight="1" x14ac:dyDescent="0.3">
      <c r="A43" s="311" t="s">
        <v>106</v>
      </c>
      <c r="B43" s="250" t="s">
        <v>36</v>
      </c>
      <c r="C43" s="282">
        <f t="shared" si="3"/>
        <v>0</v>
      </c>
      <c r="D43" s="309">
        <f t="shared" ref="D43:K43" si="41">D151-D97</f>
        <v>0</v>
      </c>
      <c r="E43" s="309">
        <f t="shared" si="41"/>
        <v>0</v>
      </c>
      <c r="F43" s="309">
        <f t="shared" si="41"/>
        <v>0</v>
      </c>
      <c r="G43" s="309">
        <f t="shared" si="41"/>
        <v>0</v>
      </c>
      <c r="H43" s="309">
        <f t="shared" si="41"/>
        <v>0</v>
      </c>
      <c r="I43" s="309">
        <f t="shared" si="41"/>
        <v>0</v>
      </c>
      <c r="J43" s="309">
        <f t="shared" si="41"/>
        <v>0</v>
      </c>
      <c r="K43" s="309">
        <f t="shared" si="41"/>
        <v>0</v>
      </c>
    </row>
    <row r="44" spans="1:11" ht="14.4" customHeight="1" x14ac:dyDescent="0.3">
      <c r="A44" s="311" t="s">
        <v>106</v>
      </c>
      <c r="B44" s="250" t="s">
        <v>37</v>
      </c>
      <c r="C44" s="282">
        <f t="shared" si="3"/>
        <v>0</v>
      </c>
      <c r="D44" s="309">
        <f t="shared" ref="D44:K44" si="42">D152-D98</f>
        <v>0</v>
      </c>
      <c r="E44" s="309">
        <f t="shared" si="42"/>
        <v>0</v>
      </c>
      <c r="F44" s="309">
        <f t="shared" si="42"/>
        <v>0</v>
      </c>
      <c r="G44" s="309">
        <f t="shared" si="42"/>
        <v>0</v>
      </c>
      <c r="H44" s="309">
        <f t="shared" si="42"/>
        <v>0</v>
      </c>
      <c r="I44" s="309">
        <f t="shared" si="42"/>
        <v>0</v>
      </c>
      <c r="J44" s="309">
        <f t="shared" si="42"/>
        <v>0</v>
      </c>
      <c r="K44" s="309">
        <f t="shared" si="42"/>
        <v>0</v>
      </c>
    </row>
    <row r="45" spans="1:11" ht="14.4" customHeight="1" x14ac:dyDescent="0.3">
      <c r="A45" s="311" t="s">
        <v>106</v>
      </c>
      <c r="B45" s="250" t="s">
        <v>38</v>
      </c>
      <c r="C45" s="282">
        <f t="shared" si="3"/>
        <v>0</v>
      </c>
      <c r="D45" s="309">
        <f t="shared" ref="D45:K45" si="43">D153-D99</f>
        <v>0</v>
      </c>
      <c r="E45" s="309">
        <f t="shared" si="43"/>
        <v>0</v>
      </c>
      <c r="F45" s="309">
        <f t="shared" si="43"/>
        <v>0</v>
      </c>
      <c r="G45" s="309">
        <f t="shared" si="43"/>
        <v>0</v>
      </c>
      <c r="H45" s="309">
        <f t="shared" si="43"/>
        <v>0</v>
      </c>
      <c r="I45" s="309">
        <f t="shared" si="43"/>
        <v>0</v>
      </c>
      <c r="J45" s="309">
        <f t="shared" si="43"/>
        <v>0</v>
      </c>
      <c r="K45" s="309">
        <f t="shared" si="43"/>
        <v>0</v>
      </c>
    </row>
    <row r="46" spans="1:11" ht="14.4" customHeight="1" x14ac:dyDescent="0.3">
      <c r="A46" s="311" t="s">
        <v>106</v>
      </c>
      <c r="B46" s="250" t="s">
        <v>39</v>
      </c>
      <c r="C46" s="282">
        <f t="shared" si="3"/>
        <v>0</v>
      </c>
      <c r="D46" s="309">
        <f t="shared" ref="D46:K46" si="44">D154-D100</f>
        <v>0</v>
      </c>
      <c r="E46" s="309">
        <f t="shared" si="44"/>
        <v>0</v>
      </c>
      <c r="F46" s="309">
        <f t="shared" si="44"/>
        <v>0</v>
      </c>
      <c r="G46" s="309">
        <f t="shared" si="44"/>
        <v>0</v>
      </c>
      <c r="H46" s="309">
        <f t="shared" si="44"/>
        <v>0</v>
      </c>
      <c r="I46" s="309">
        <f t="shared" si="44"/>
        <v>0</v>
      </c>
      <c r="J46" s="309">
        <f t="shared" si="44"/>
        <v>0</v>
      </c>
      <c r="K46" s="309">
        <f t="shared" si="44"/>
        <v>0</v>
      </c>
    </row>
    <row r="47" spans="1:11" ht="14.4" customHeight="1" x14ac:dyDescent="0.3">
      <c r="A47" s="311" t="s">
        <v>106</v>
      </c>
      <c r="B47" s="250" t="s">
        <v>40</v>
      </c>
      <c r="C47" s="282">
        <f t="shared" si="3"/>
        <v>0</v>
      </c>
      <c r="D47" s="309">
        <f t="shared" ref="D47:K47" si="45">D155-D101</f>
        <v>0</v>
      </c>
      <c r="E47" s="309">
        <f t="shared" si="45"/>
        <v>0</v>
      </c>
      <c r="F47" s="309">
        <f t="shared" si="45"/>
        <v>0</v>
      </c>
      <c r="G47" s="309">
        <f t="shared" si="45"/>
        <v>0</v>
      </c>
      <c r="H47" s="309">
        <f t="shared" si="45"/>
        <v>0</v>
      </c>
      <c r="I47" s="309">
        <f t="shared" si="45"/>
        <v>0</v>
      </c>
      <c r="J47" s="309">
        <f t="shared" si="45"/>
        <v>0</v>
      </c>
      <c r="K47" s="309">
        <f t="shared" si="45"/>
        <v>0</v>
      </c>
    </row>
    <row r="48" spans="1:11" ht="14.4" customHeight="1" x14ac:dyDescent="0.3">
      <c r="A48" s="311" t="s">
        <v>106</v>
      </c>
      <c r="B48" s="250" t="s">
        <v>41</v>
      </c>
      <c r="C48" s="282">
        <f t="shared" si="3"/>
        <v>0</v>
      </c>
      <c r="D48" s="309">
        <f t="shared" ref="D48:K48" si="46">D156-D102</f>
        <v>0</v>
      </c>
      <c r="E48" s="309">
        <f t="shared" si="46"/>
        <v>0</v>
      </c>
      <c r="F48" s="309">
        <f t="shared" si="46"/>
        <v>0</v>
      </c>
      <c r="G48" s="309">
        <f t="shared" si="46"/>
        <v>0</v>
      </c>
      <c r="H48" s="309">
        <f t="shared" si="46"/>
        <v>0</v>
      </c>
      <c r="I48" s="309">
        <f t="shared" si="46"/>
        <v>0</v>
      </c>
      <c r="J48" s="309">
        <f t="shared" si="46"/>
        <v>0</v>
      </c>
      <c r="K48" s="309">
        <f t="shared" si="46"/>
        <v>0</v>
      </c>
    </row>
    <row r="49" spans="1:11" x14ac:dyDescent="0.3">
      <c r="A49" s="311" t="s">
        <v>106</v>
      </c>
      <c r="B49" s="250" t="s">
        <v>437</v>
      </c>
      <c r="C49" s="282">
        <f t="shared" si="3"/>
        <v>0</v>
      </c>
      <c r="D49" s="309">
        <f t="shared" ref="D49:K49" si="47">D157-D103</f>
        <v>0</v>
      </c>
      <c r="E49" s="309">
        <f t="shared" si="47"/>
        <v>0</v>
      </c>
      <c r="F49" s="309">
        <f t="shared" si="47"/>
        <v>0</v>
      </c>
      <c r="G49" s="309">
        <f t="shared" si="47"/>
        <v>0</v>
      </c>
      <c r="H49" s="309">
        <f t="shared" si="47"/>
        <v>0</v>
      </c>
      <c r="I49" s="309">
        <f t="shared" si="47"/>
        <v>0</v>
      </c>
      <c r="J49" s="309">
        <f t="shared" si="47"/>
        <v>0</v>
      </c>
      <c r="K49" s="309">
        <f t="shared" si="47"/>
        <v>0</v>
      </c>
    </row>
    <row r="50" spans="1:11" x14ac:dyDescent="0.3">
      <c r="A50" s="311" t="s">
        <v>106</v>
      </c>
      <c r="B50" s="250" t="s">
        <v>42</v>
      </c>
      <c r="C50" s="282">
        <f t="shared" si="3"/>
        <v>0</v>
      </c>
      <c r="D50" s="309">
        <f t="shared" ref="D50:K50" si="48">D158-D104</f>
        <v>0</v>
      </c>
      <c r="E50" s="309">
        <f t="shared" si="48"/>
        <v>0</v>
      </c>
      <c r="F50" s="309">
        <f t="shared" si="48"/>
        <v>0</v>
      </c>
      <c r="G50" s="309">
        <f t="shared" si="48"/>
        <v>0</v>
      </c>
      <c r="H50" s="309">
        <f t="shared" si="48"/>
        <v>0</v>
      </c>
      <c r="I50" s="309">
        <f t="shared" si="48"/>
        <v>0</v>
      </c>
      <c r="J50" s="309">
        <f t="shared" si="48"/>
        <v>0</v>
      </c>
      <c r="K50" s="309">
        <f t="shared" si="48"/>
        <v>0</v>
      </c>
    </row>
    <row r="51" spans="1:11" x14ac:dyDescent="0.3">
      <c r="A51" s="311" t="s">
        <v>106</v>
      </c>
      <c r="B51" s="250" t="s">
        <v>43</v>
      </c>
      <c r="C51" s="282">
        <f t="shared" si="3"/>
        <v>0</v>
      </c>
      <c r="D51" s="309">
        <f t="shared" ref="D51:K51" si="49">D159-D105</f>
        <v>0</v>
      </c>
      <c r="E51" s="309">
        <f t="shared" si="49"/>
        <v>0</v>
      </c>
      <c r="F51" s="309">
        <f t="shared" si="49"/>
        <v>0</v>
      </c>
      <c r="G51" s="309">
        <f t="shared" si="49"/>
        <v>0</v>
      </c>
      <c r="H51" s="309">
        <f t="shared" si="49"/>
        <v>0</v>
      </c>
      <c r="I51" s="309">
        <f t="shared" si="49"/>
        <v>0</v>
      </c>
      <c r="J51" s="309">
        <f t="shared" si="49"/>
        <v>0</v>
      </c>
      <c r="K51" s="309">
        <f t="shared" si="49"/>
        <v>0</v>
      </c>
    </row>
    <row r="52" spans="1:11" x14ac:dyDescent="0.3">
      <c r="A52" s="311" t="s">
        <v>106</v>
      </c>
      <c r="B52" s="250" t="s">
        <v>44</v>
      </c>
      <c r="C52" s="282">
        <f t="shared" si="3"/>
        <v>0</v>
      </c>
      <c r="D52" s="309">
        <f t="shared" ref="D52:K52" si="50">D160-D106</f>
        <v>0</v>
      </c>
      <c r="E52" s="309">
        <f t="shared" si="50"/>
        <v>0</v>
      </c>
      <c r="F52" s="309">
        <f t="shared" si="50"/>
        <v>0</v>
      </c>
      <c r="G52" s="309">
        <f t="shared" si="50"/>
        <v>0</v>
      </c>
      <c r="H52" s="309">
        <f t="shared" si="50"/>
        <v>0</v>
      </c>
      <c r="I52" s="309">
        <f t="shared" si="50"/>
        <v>0</v>
      </c>
      <c r="J52" s="309">
        <f t="shared" si="50"/>
        <v>0</v>
      </c>
      <c r="K52" s="309">
        <f t="shared" si="50"/>
        <v>0</v>
      </c>
    </row>
    <row r="53" spans="1:11" x14ac:dyDescent="0.3">
      <c r="A53" s="311" t="s">
        <v>106</v>
      </c>
      <c r="B53" s="250" t="s">
        <v>45</v>
      </c>
      <c r="C53" s="282">
        <f t="shared" si="3"/>
        <v>0</v>
      </c>
      <c r="D53" s="309">
        <f t="shared" ref="D53:K53" si="51">D161-D107</f>
        <v>0</v>
      </c>
      <c r="E53" s="309">
        <f t="shared" si="51"/>
        <v>0</v>
      </c>
      <c r="F53" s="309">
        <f t="shared" si="51"/>
        <v>0</v>
      </c>
      <c r="G53" s="309">
        <f t="shared" si="51"/>
        <v>0</v>
      </c>
      <c r="H53" s="309">
        <f t="shared" si="51"/>
        <v>0</v>
      </c>
      <c r="I53" s="309">
        <f t="shared" si="51"/>
        <v>0</v>
      </c>
      <c r="J53" s="309">
        <f t="shared" si="51"/>
        <v>0</v>
      </c>
      <c r="K53" s="309">
        <f t="shared" si="51"/>
        <v>0</v>
      </c>
    </row>
    <row r="54" spans="1:11" x14ac:dyDescent="0.3">
      <c r="A54" s="311" t="s">
        <v>106</v>
      </c>
      <c r="B54" s="249" t="s">
        <v>438</v>
      </c>
      <c r="C54" s="282">
        <f t="shared" si="3"/>
        <v>0</v>
      </c>
      <c r="D54" s="309">
        <f t="shared" ref="D54:K54" si="52">D162-D108</f>
        <v>0</v>
      </c>
      <c r="E54" s="309">
        <f t="shared" si="52"/>
        <v>0</v>
      </c>
      <c r="F54" s="309">
        <f t="shared" si="52"/>
        <v>0</v>
      </c>
      <c r="G54" s="309">
        <f t="shared" si="52"/>
        <v>0</v>
      </c>
      <c r="H54" s="309">
        <f t="shared" si="52"/>
        <v>0</v>
      </c>
      <c r="I54" s="309">
        <f t="shared" si="52"/>
        <v>0</v>
      </c>
      <c r="J54" s="309">
        <f t="shared" si="52"/>
        <v>0</v>
      </c>
      <c r="K54" s="309">
        <f t="shared" si="52"/>
        <v>0</v>
      </c>
    </row>
    <row r="55" spans="1:11" x14ac:dyDescent="0.3">
      <c r="A55" s="308" t="s">
        <v>476</v>
      </c>
      <c r="B55" s="274"/>
      <c r="C55" s="276"/>
      <c r="D55" s="274"/>
      <c r="E55" s="274"/>
      <c r="F55" s="274"/>
      <c r="G55" s="274"/>
      <c r="H55" s="274"/>
      <c r="I55" s="274"/>
      <c r="J55" s="274"/>
      <c r="K55" s="274"/>
    </row>
    <row r="56" spans="1:11" s="261" customFormat="1" x14ac:dyDescent="0.3">
      <c r="A56" s="264" t="s">
        <v>104</v>
      </c>
      <c r="B56" s="313" t="s">
        <v>96</v>
      </c>
      <c r="C56" s="264" t="s">
        <v>109</v>
      </c>
      <c r="D56" s="264">
        <v>2016</v>
      </c>
      <c r="E56" s="264">
        <v>2017</v>
      </c>
      <c r="F56" s="264">
        <v>2018</v>
      </c>
      <c r="G56" s="264">
        <v>2019</v>
      </c>
      <c r="H56" s="264">
        <v>2020</v>
      </c>
      <c r="I56" s="264">
        <v>2021</v>
      </c>
      <c r="J56" s="264">
        <v>2022</v>
      </c>
      <c r="K56" s="264">
        <v>2023</v>
      </c>
    </row>
    <row r="57" spans="1:11" ht="14.4" customHeight="1" x14ac:dyDescent="0.3">
      <c r="A57" s="310" t="s">
        <v>105</v>
      </c>
      <c r="B57" s="250" t="s">
        <v>2</v>
      </c>
      <c r="C57" s="282">
        <f>SUM(D57:K57)</f>
        <v>0</v>
      </c>
      <c r="D57" s="309">
        <f>SUMIFS('Potřeby RoPD'!D$15:D$49,'Potřeby RoPD'!$B$15:$B$49,$B57)</f>
        <v>0</v>
      </c>
      <c r="E57" s="309">
        <f>SUMIFS('Potřeby RoPD'!E$15:E$49,'Potřeby RoPD'!$B$15:$B$49,$B57)</f>
        <v>0</v>
      </c>
      <c r="F57" s="309">
        <f>SUMIFS('Potřeby RoPD'!F$15:F$49,'Potřeby RoPD'!$B$15:$B$49,$B57)</f>
        <v>0</v>
      </c>
      <c r="G57" s="309">
        <f>SUMIFS('Potřeby RoPD'!G$15:G$49,'Potřeby RoPD'!$B$15:$B$49,$B57)</f>
        <v>0</v>
      </c>
      <c r="H57" s="309">
        <f>SUMIFS('Potřeby RoPD'!H$15:H$49,'Potřeby RoPD'!$B$15:$B$49,$B57)</f>
        <v>0</v>
      </c>
      <c r="I57" s="309">
        <f>SUMIFS('Potřeby RoPD'!I$15:I$49,'Potřeby RoPD'!$B$15:$B$49,$B57)</f>
        <v>0</v>
      </c>
      <c r="J57" s="309">
        <f>SUMIFS('Potřeby RoPD'!J$15:J$49,'Potřeby RoPD'!$B$15:$B$49,$B57)</f>
        <v>0</v>
      </c>
      <c r="K57" s="309">
        <f>SUMIFS('Potřeby RoPD'!K$15:K$49,'Potřeby RoPD'!$B$15:$B$49,$B57)</f>
        <v>0</v>
      </c>
    </row>
    <row r="58" spans="1:11" ht="14.4" customHeight="1" x14ac:dyDescent="0.3">
      <c r="A58" s="310" t="s">
        <v>105</v>
      </c>
      <c r="B58" s="250" t="s">
        <v>433</v>
      </c>
      <c r="C58" s="282">
        <f>SUM(D58:K58)</f>
        <v>0</v>
      </c>
      <c r="D58" s="309">
        <f>SUMIFS('Potřeby RoPD'!D$15:D$49,'Potřeby RoPD'!$B$15:$B$49,$B58)</f>
        <v>0</v>
      </c>
      <c r="E58" s="309">
        <f>SUMIFS('Potřeby RoPD'!E$15:E$49,'Potřeby RoPD'!$B$15:$B$49,$B58)</f>
        <v>0</v>
      </c>
      <c r="F58" s="309">
        <f>SUMIFS('Potřeby RoPD'!F$15:F$49,'Potřeby RoPD'!$B$15:$B$49,$B58)</f>
        <v>0</v>
      </c>
      <c r="G58" s="309">
        <f>SUMIFS('Potřeby RoPD'!G$15:G$49,'Potřeby RoPD'!$B$15:$B$49,$B58)</f>
        <v>0</v>
      </c>
      <c r="H58" s="309">
        <f>SUMIFS('Potřeby RoPD'!H$15:H$49,'Potřeby RoPD'!$B$15:$B$49,$B58)</f>
        <v>0</v>
      </c>
      <c r="I58" s="309">
        <f>SUMIFS('Potřeby RoPD'!I$15:I$49,'Potřeby RoPD'!$B$15:$B$49,$B58)</f>
        <v>0</v>
      </c>
      <c r="J58" s="309">
        <f>SUMIFS('Potřeby RoPD'!J$15:J$49,'Potřeby RoPD'!$B$15:$B$49,$B58)</f>
        <v>0</v>
      </c>
      <c r="K58" s="309">
        <f>SUMIFS('Potřeby RoPD'!K$15:K$49,'Potřeby RoPD'!$B$15:$B$49,$B58)</f>
        <v>0</v>
      </c>
    </row>
    <row r="59" spans="1:11" ht="14.4" customHeight="1" x14ac:dyDescent="0.3">
      <c r="A59" s="310" t="s">
        <v>105</v>
      </c>
      <c r="B59" s="250" t="s">
        <v>3</v>
      </c>
      <c r="C59" s="282">
        <f>SUM(D59:K59)</f>
        <v>0</v>
      </c>
      <c r="D59" s="309">
        <f>SUMIFS('Potřeby RoPD'!D$15:D$49,'Potřeby RoPD'!$B$15:$B$49,$B59)</f>
        <v>0</v>
      </c>
      <c r="E59" s="309">
        <f>SUMIFS('Potřeby RoPD'!E$15:E$49,'Potřeby RoPD'!$B$15:$B$49,$B59)</f>
        <v>0</v>
      </c>
      <c r="F59" s="309">
        <f>SUMIFS('Potřeby RoPD'!F$15:F$49,'Potřeby RoPD'!$B$15:$B$49,$B59)</f>
        <v>0</v>
      </c>
      <c r="G59" s="309">
        <f>SUMIFS('Potřeby RoPD'!G$15:G$49,'Potřeby RoPD'!$B$15:$B$49,$B59)</f>
        <v>0</v>
      </c>
      <c r="H59" s="309">
        <f>SUMIFS('Potřeby RoPD'!H$15:H$49,'Potřeby RoPD'!$B$15:$B$49,$B59)</f>
        <v>0</v>
      </c>
      <c r="I59" s="309">
        <f>SUMIFS('Potřeby RoPD'!I$15:I$49,'Potřeby RoPD'!$B$15:$B$49,$B59)</f>
        <v>0</v>
      </c>
      <c r="J59" s="309">
        <f>SUMIFS('Potřeby RoPD'!J$15:J$49,'Potřeby RoPD'!$B$15:$B$49,$B59)</f>
        <v>0</v>
      </c>
      <c r="K59" s="309">
        <f>SUMIFS('Potřeby RoPD'!K$15:K$49,'Potřeby RoPD'!$B$15:$B$49,$B59)</f>
        <v>0</v>
      </c>
    </row>
    <row r="60" spans="1:11" ht="14.4" customHeight="1" x14ac:dyDescent="0.3">
      <c r="A60" s="310" t="s">
        <v>105</v>
      </c>
      <c r="B60" s="250" t="s">
        <v>4</v>
      </c>
      <c r="C60" s="282">
        <f t="shared" ref="C60:C108" si="53">SUM(D60:K60)</f>
        <v>0</v>
      </c>
      <c r="D60" s="309">
        <f>SUMIFS('Potřeby RoPD'!D$15:D$49,'Potřeby RoPD'!$B$15:$B$49,$B60)</f>
        <v>0</v>
      </c>
      <c r="E60" s="309">
        <f>SUMIFS('Potřeby RoPD'!E$15:E$49,'Potřeby RoPD'!$B$15:$B$49,$B60)</f>
        <v>0</v>
      </c>
      <c r="F60" s="309">
        <f>SUMIFS('Potřeby RoPD'!F$15:F$49,'Potřeby RoPD'!$B$15:$B$49,$B60)</f>
        <v>0</v>
      </c>
      <c r="G60" s="309">
        <f>SUMIFS('Potřeby RoPD'!G$15:G$49,'Potřeby RoPD'!$B$15:$B$49,$B60)</f>
        <v>0</v>
      </c>
      <c r="H60" s="309">
        <f>SUMIFS('Potřeby RoPD'!H$15:H$49,'Potřeby RoPD'!$B$15:$B$49,$B60)</f>
        <v>0</v>
      </c>
      <c r="I60" s="309">
        <f>SUMIFS('Potřeby RoPD'!I$15:I$49,'Potřeby RoPD'!$B$15:$B$49,$B60)</f>
        <v>0</v>
      </c>
      <c r="J60" s="309">
        <f>SUMIFS('Potřeby RoPD'!J$15:J$49,'Potřeby RoPD'!$B$15:$B$49,$B60)</f>
        <v>0</v>
      </c>
      <c r="K60" s="309">
        <f>SUMIFS('Potřeby RoPD'!K$15:K$49,'Potřeby RoPD'!$B$15:$B$49,$B60)</f>
        <v>0</v>
      </c>
    </row>
    <row r="61" spans="1:11" ht="14.4" customHeight="1" x14ac:dyDescent="0.3">
      <c r="A61" s="310" t="s">
        <v>105</v>
      </c>
      <c r="B61" s="250" t="s">
        <v>5</v>
      </c>
      <c r="C61" s="282">
        <f t="shared" si="53"/>
        <v>0</v>
      </c>
      <c r="D61" s="309">
        <f>SUMIFS('Potřeby RoPD'!D$15:D$49,'Potřeby RoPD'!$B$15:$B$49,$B61)</f>
        <v>0</v>
      </c>
      <c r="E61" s="309">
        <f>SUMIFS('Potřeby RoPD'!E$15:E$49,'Potřeby RoPD'!$B$15:$B$49,$B61)</f>
        <v>0</v>
      </c>
      <c r="F61" s="309">
        <f>SUMIFS('Potřeby RoPD'!F$15:F$49,'Potřeby RoPD'!$B$15:$B$49,$B61)</f>
        <v>0</v>
      </c>
      <c r="G61" s="309">
        <f>SUMIFS('Potřeby RoPD'!G$15:G$49,'Potřeby RoPD'!$B$15:$B$49,$B61)</f>
        <v>0</v>
      </c>
      <c r="H61" s="309">
        <f>SUMIFS('Potřeby RoPD'!H$15:H$49,'Potřeby RoPD'!$B$15:$B$49,$B61)</f>
        <v>0</v>
      </c>
      <c r="I61" s="309">
        <f>SUMIFS('Potřeby RoPD'!I$15:I$49,'Potřeby RoPD'!$B$15:$B$49,$B61)</f>
        <v>0</v>
      </c>
      <c r="J61" s="309">
        <f>SUMIFS('Potřeby RoPD'!J$15:J$49,'Potřeby RoPD'!$B$15:$B$49,$B61)</f>
        <v>0</v>
      </c>
      <c r="K61" s="309">
        <f>SUMIFS('Potřeby RoPD'!K$15:K$49,'Potřeby RoPD'!$B$15:$B$49,$B61)</f>
        <v>0</v>
      </c>
    </row>
    <row r="62" spans="1:11" ht="14.4" customHeight="1" x14ac:dyDescent="0.3">
      <c r="A62" s="310" t="s">
        <v>105</v>
      </c>
      <c r="B62" s="250" t="s">
        <v>6</v>
      </c>
      <c r="C62" s="282">
        <f t="shared" si="53"/>
        <v>0</v>
      </c>
      <c r="D62" s="309">
        <f>SUMIFS('Potřeby RoPD'!D$15:D$49,'Potřeby RoPD'!$B$15:$B$49,$B62)</f>
        <v>0</v>
      </c>
      <c r="E62" s="309">
        <f>SUMIFS('Potřeby RoPD'!E$15:E$49,'Potřeby RoPD'!$B$15:$B$49,$B62)</f>
        <v>0</v>
      </c>
      <c r="F62" s="309">
        <f>SUMIFS('Potřeby RoPD'!F$15:F$49,'Potřeby RoPD'!$B$15:$B$49,$B62)</f>
        <v>0</v>
      </c>
      <c r="G62" s="309">
        <f>SUMIFS('Potřeby RoPD'!G$15:G$49,'Potřeby RoPD'!$B$15:$B$49,$B62)</f>
        <v>0</v>
      </c>
      <c r="H62" s="309">
        <f>SUMIFS('Potřeby RoPD'!H$15:H$49,'Potřeby RoPD'!$B$15:$B$49,$B62)</f>
        <v>0</v>
      </c>
      <c r="I62" s="309">
        <f>SUMIFS('Potřeby RoPD'!I$15:I$49,'Potřeby RoPD'!$B$15:$B$49,$B62)</f>
        <v>0</v>
      </c>
      <c r="J62" s="309">
        <f>SUMIFS('Potřeby RoPD'!J$15:J$49,'Potřeby RoPD'!$B$15:$B$49,$B62)</f>
        <v>0</v>
      </c>
      <c r="K62" s="309">
        <f>SUMIFS('Potřeby RoPD'!K$15:K$49,'Potřeby RoPD'!$B$15:$B$49,$B62)</f>
        <v>0</v>
      </c>
    </row>
    <row r="63" spans="1:11" ht="14.4" customHeight="1" x14ac:dyDescent="0.3">
      <c r="A63" s="310" t="s">
        <v>105</v>
      </c>
      <c r="B63" s="250" t="s">
        <v>7</v>
      </c>
      <c r="C63" s="282">
        <f t="shared" si="53"/>
        <v>0</v>
      </c>
      <c r="D63" s="309">
        <f>SUMIFS('Potřeby RoPD'!D$15:D$49,'Potřeby RoPD'!$B$15:$B$49,$B63)</f>
        <v>0</v>
      </c>
      <c r="E63" s="309">
        <f>SUMIFS('Potřeby RoPD'!E$15:E$49,'Potřeby RoPD'!$B$15:$B$49,$B63)</f>
        <v>0</v>
      </c>
      <c r="F63" s="309">
        <f>SUMIFS('Potřeby RoPD'!F$15:F$49,'Potřeby RoPD'!$B$15:$B$49,$B63)</f>
        <v>0</v>
      </c>
      <c r="G63" s="309">
        <f>SUMIFS('Potřeby RoPD'!G$15:G$49,'Potřeby RoPD'!$B$15:$B$49,$B63)</f>
        <v>0</v>
      </c>
      <c r="H63" s="309">
        <f>SUMIFS('Potřeby RoPD'!H$15:H$49,'Potřeby RoPD'!$B$15:$B$49,$B63)</f>
        <v>0</v>
      </c>
      <c r="I63" s="309">
        <f>SUMIFS('Potřeby RoPD'!I$15:I$49,'Potřeby RoPD'!$B$15:$B$49,$B63)</f>
        <v>0</v>
      </c>
      <c r="J63" s="309">
        <f>SUMIFS('Potřeby RoPD'!J$15:J$49,'Potřeby RoPD'!$B$15:$B$49,$B63)</f>
        <v>0</v>
      </c>
      <c r="K63" s="309">
        <f>SUMIFS('Potřeby RoPD'!K$15:K$49,'Potřeby RoPD'!$B$15:$B$49,$B63)</f>
        <v>0</v>
      </c>
    </row>
    <row r="64" spans="1:11" ht="14.4" customHeight="1" x14ac:dyDescent="0.3">
      <c r="A64" s="310" t="s">
        <v>105</v>
      </c>
      <c r="B64" s="250" t="s">
        <v>8</v>
      </c>
      <c r="C64" s="282">
        <f t="shared" si="53"/>
        <v>0</v>
      </c>
      <c r="D64" s="309">
        <f>SUMIFS('Potřeby RoPD'!D$15:D$49,'Potřeby RoPD'!$B$15:$B$49,$B64)</f>
        <v>0</v>
      </c>
      <c r="E64" s="309">
        <f>SUMIFS('Potřeby RoPD'!E$15:E$49,'Potřeby RoPD'!$B$15:$B$49,$B64)</f>
        <v>0</v>
      </c>
      <c r="F64" s="309">
        <f>SUMIFS('Potřeby RoPD'!F$15:F$49,'Potřeby RoPD'!$B$15:$B$49,$B64)</f>
        <v>0</v>
      </c>
      <c r="G64" s="309">
        <f>SUMIFS('Potřeby RoPD'!G$15:G$49,'Potřeby RoPD'!$B$15:$B$49,$B64)</f>
        <v>0</v>
      </c>
      <c r="H64" s="309">
        <f>SUMIFS('Potřeby RoPD'!H$15:H$49,'Potřeby RoPD'!$B$15:$B$49,$B64)</f>
        <v>0</v>
      </c>
      <c r="I64" s="309">
        <f>SUMIFS('Potřeby RoPD'!I$15:I$49,'Potřeby RoPD'!$B$15:$B$49,$B64)</f>
        <v>0</v>
      </c>
      <c r="J64" s="309">
        <f>SUMIFS('Potřeby RoPD'!J$15:J$49,'Potřeby RoPD'!$B$15:$B$49,$B64)</f>
        <v>0</v>
      </c>
      <c r="K64" s="309">
        <f>SUMIFS('Potřeby RoPD'!K$15:K$49,'Potřeby RoPD'!$B$15:$B$49,$B64)</f>
        <v>0</v>
      </c>
    </row>
    <row r="65" spans="1:11" ht="14.4" customHeight="1" x14ac:dyDescent="0.3">
      <c r="A65" s="310" t="s">
        <v>105</v>
      </c>
      <c r="B65" s="250" t="s">
        <v>9</v>
      </c>
      <c r="C65" s="282">
        <f t="shared" si="53"/>
        <v>0</v>
      </c>
      <c r="D65" s="309">
        <f>SUMIFS('Potřeby RoPD'!D$15:D$49,'Potřeby RoPD'!$B$15:$B$49,$B65)</f>
        <v>0</v>
      </c>
      <c r="E65" s="309">
        <f>SUMIFS('Potřeby RoPD'!E$15:E$49,'Potřeby RoPD'!$B$15:$B$49,$B65)</f>
        <v>0</v>
      </c>
      <c r="F65" s="309">
        <f>SUMIFS('Potřeby RoPD'!F$15:F$49,'Potřeby RoPD'!$B$15:$B$49,$B65)</f>
        <v>0</v>
      </c>
      <c r="G65" s="309">
        <f>SUMIFS('Potřeby RoPD'!G$15:G$49,'Potřeby RoPD'!$B$15:$B$49,$B65)</f>
        <v>0</v>
      </c>
      <c r="H65" s="309">
        <f>SUMIFS('Potřeby RoPD'!H$15:H$49,'Potřeby RoPD'!$B$15:$B$49,$B65)</f>
        <v>0</v>
      </c>
      <c r="I65" s="309">
        <f>SUMIFS('Potřeby RoPD'!I$15:I$49,'Potřeby RoPD'!$B$15:$B$49,$B65)</f>
        <v>0</v>
      </c>
      <c r="J65" s="309">
        <f>SUMIFS('Potřeby RoPD'!J$15:J$49,'Potřeby RoPD'!$B$15:$B$49,$B65)</f>
        <v>0</v>
      </c>
      <c r="K65" s="309">
        <f>SUMIFS('Potřeby RoPD'!K$15:K$49,'Potřeby RoPD'!$B$15:$B$49,$B65)</f>
        <v>0</v>
      </c>
    </row>
    <row r="66" spans="1:11" ht="14.4" customHeight="1" x14ac:dyDescent="0.3">
      <c r="A66" s="310" t="s">
        <v>105</v>
      </c>
      <c r="B66" s="250" t="s">
        <v>434</v>
      </c>
      <c r="C66" s="282">
        <f t="shared" si="53"/>
        <v>0</v>
      </c>
      <c r="D66" s="309">
        <f>SUMIFS('Potřeby RoPD'!D$15:D$49,'Potřeby RoPD'!$B$15:$B$49,$B66)</f>
        <v>0</v>
      </c>
      <c r="E66" s="309">
        <f>SUMIFS('Potřeby RoPD'!E$15:E$49,'Potřeby RoPD'!$B$15:$B$49,$B66)</f>
        <v>0</v>
      </c>
      <c r="F66" s="309">
        <f>SUMIFS('Potřeby RoPD'!F$15:F$49,'Potřeby RoPD'!$B$15:$B$49,$B66)</f>
        <v>0</v>
      </c>
      <c r="G66" s="309">
        <f>SUMIFS('Potřeby RoPD'!G$15:G$49,'Potřeby RoPD'!$B$15:$B$49,$B66)</f>
        <v>0</v>
      </c>
      <c r="H66" s="309">
        <f>SUMIFS('Potřeby RoPD'!H$15:H$49,'Potřeby RoPD'!$B$15:$B$49,$B66)</f>
        <v>0</v>
      </c>
      <c r="I66" s="309">
        <f>SUMIFS('Potřeby RoPD'!I$15:I$49,'Potřeby RoPD'!$B$15:$B$49,$B66)</f>
        <v>0</v>
      </c>
      <c r="J66" s="309">
        <f>SUMIFS('Potřeby RoPD'!J$15:J$49,'Potřeby RoPD'!$B$15:$B$49,$B66)</f>
        <v>0</v>
      </c>
      <c r="K66" s="309">
        <f>SUMIFS('Potřeby RoPD'!K$15:K$49,'Potřeby RoPD'!$B$15:$B$49,$B66)</f>
        <v>0</v>
      </c>
    </row>
    <row r="67" spans="1:11" ht="14.4" customHeight="1" x14ac:dyDescent="0.3">
      <c r="A67" s="310" t="s">
        <v>105</v>
      </c>
      <c r="B67" s="250" t="s">
        <v>10</v>
      </c>
      <c r="C67" s="282">
        <f t="shared" si="53"/>
        <v>0</v>
      </c>
      <c r="D67" s="309">
        <f>SUMIFS('Potřeby RoPD'!D$15:D$49,'Potřeby RoPD'!$B$15:$B$49,$B67)</f>
        <v>0</v>
      </c>
      <c r="E67" s="309">
        <f>SUMIFS('Potřeby RoPD'!E$15:E$49,'Potřeby RoPD'!$B$15:$B$49,$B67)</f>
        <v>0</v>
      </c>
      <c r="F67" s="309">
        <f>SUMIFS('Potřeby RoPD'!F$15:F$49,'Potřeby RoPD'!$B$15:$B$49,$B67)</f>
        <v>0</v>
      </c>
      <c r="G67" s="309">
        <f>SUMIFS('Potřeby RoPD'!G$15:G$49,'Potřeby RoPD'!$B$15:$B$49,$B67)</f>
        <v>0</v>
      </c>
      <c r="H67" s="309">
        <f>SUMIFS('Potřeby RoPD'!H$15:H$49,'Potřeby RoPD'!$B$15:$B$49,$B67)</f>
        <v>0</v>
      </c>
      <c r="I67" s="309">
        <f>SUMIFS('Potřeby RoPD'!I$15:I$49,'Potřeby RoPD'!$B$15:$B$49,$B67)</f>
        <v>0</v>
      </c>
      <c r="J67" s="309">
        <f>SUMIFS('Potřeby RoPD'!J$15:J$49,'Potřeby RoPD'!$B$15:$B$49,$B67)</f>
        <v>0</v>
      </c>
      <c r="K67" s="309">
        <f>SUMIFS('Potřeby RoPD'!K$15:K$49,'Potřeby RoPD'!$B$15:$B$49,$B67)</f>
        <v>0</v>
      </c>
    </row>
    <row r="68" spans="1:11" ht="14.4" customHeight="1" x14ac:dyDescent="0.3">
      <c r="A68" s="310" t="s">
        <v>105</v>
      </c>
      <c r="B68" s="250" t="s">
        <v>11</v>
      </c>
      <c r="C68" s="282">
        <f t="shared" si="53"/>
        <v>0</v>
      </c>
      <c r="D68" s="309">
        <f>SUMIFS('Potřeby RoPD'!D$15:D$49,'Potřeby RoPD'!$B$15:$B$49,$B68)</f>
        <v>0</v>
      </c>
      <c r="E68" s="309">
        <f>SUMIFS('Potřeby RoPD'!E$15:E$49,'Potřeby RoPD'!$B$15:$B$49,$B68)</f>
        <v>0</v>
      </c>
      <c r="F68" s="309">
        <f>SUMIFS('Potřeby RoPD'!F$15:F$49,'Potřeby RoPD'!$B$15:$B$49,$B68)</f>
        <v>0</v>
      </c>
      <c r="G68" s="309">
        <f>SUMIFS('Potřeby RoPD'!G$15:G$49,'Potřeby RoPD'!$B$15:$B$49,$B68)</f>
        <v>0</v>
      </c>
      <c r="H68" s="309">
        <f>SUMIFS('Potřeby RoPD'!H$15:H$49,'Potřeby RoPD'!$B$15:$B$49,$B68)</f>
        <v>0</v>
      </c>
      <c r="I68" s="309">
        <f>SUMIFS('Potřeby RoPD'!I$15:I$49,'Potřeby RoPD'!$B$15:$B$49,$B68)</f>
        <v>0</v>
      </c>
      <c r="J68" s="309">
        <f>SUMIFS('Potřeby RoPD'!J$15:J$49,'Potřeby RoPD'!$B$15:$B$49,$B68)</f>
        <v>0</v>
      </c>
      <c r="K68" s="309">
        <f>SUMIFS('Potřeby RoPD'!K$15:K$49,'Potřeby RoPD'!$B$15:$B$49,$B68)</f>
        <v>0</v>
      </c>
    </row>
    <row r="69" spans="1:11" ht="14.4" customHeight="1" x14ac:dyDescent="0.3">
      <c r="A69" s="310" t="s">
        <v>105</v>
      </c>
      <c r="B69" s="250" t="s">
        <v>12</v>
      </c>
      <c r="C69" s="282">
        <f t="shared" si="53"/>
        <v>0</v>
      </c>
      <c r="D69" s="309">
        <f>SUMIFS('Potřeby RoPD'!D$15:D$49,'Potřeby RoPD'!$B$15:$B$49,$B69)</f>
        <v>0</v>
      </c>
      <c r="E69" s="309">
        <f>SUMIFS('Potřeby RoPD'!E$15:E$49,'Potřeby RoPD'!$B$15:$B$49,$B69)</f>
        <v>0</v>
      </c>
      <c r="F69" s="309">
        <f>SUMIFS('Potřeby RoPD'!F$15:F$49,'Potřeby RoPD'!$B$15:$B$49,$B69)</f>
        <v>0</v>
      </c>
      <c r="G69" s="309">
        <f>SUMIFS('Potřeby RoPD'!G$15:G$49,'Potřeby RoPD'!$B$15:$B$49,$B69)</f>
        <v>0</v>
      </c>
      <c r="H69" s="309">
        <f>SUMIFS('Potřeby RoPD'!H$15:H$49,'Potřeby RoPD'!$B$15:$B$49,$B69)</f>
        <v>0</v>
      </c>
      <c r="I69" s="309">
        <f>SUMIFS('Potřeby RoPD'!I$15:I$49,'Potřeby RoPD'!$B$15:$B$49,$B69)</f>
        <v>0</v>
      </c>
      <c r="J69" s="309">
        <f>SUMIFS('Potřeby RoPD'!J$15:J$49,'Potřeby RoPD'!$B$15:$B$49,$B69)</f>
        <v>0</v>
      </c>
      <c r="K69" s="309">
        <f>SUMIFS('Potřeby RoPD'!K$15:K$49,'Potřeby RoPD'!$B$15:$B$49,$B69)</f>
        <v>0</v>
      </c>
    </row>
    <row r="70" spans="1:11" ht="14.4" customHeight="1" x14ac:dyDescent="0.3">
      <c r="A70" s="310" t="s">
        <v>105</v>
      </c>
      <c r="B70" s="250" t="s">
        <v>435</v>
      </c>
      <c r="C70" s="282">
        <f t="shared" si="53"/>
        <v>0</v>
      </c>
      <c r="D70" s="309">
        <f>SUMIFS('Potřeby RoPD'!D$15:D$49,'Potřeby RoPD'!$B$15:$B$49,$B70)</f>
        <v>0</v>
      </c>
      <c r="E70" s="309">
        <f>SUMIFS('Potřeby RoPD'!E$15:E$49,'Potřeby RoPD'!$B$15:$B$49,$B70)</f>
        <v>0</v>
      </c>
      <c r="F70" s="309">
        <f>SUMIFS('Potřeby RoPD'!F$15:F$49,'Potřeby RoPD'!$B$15:$B$49,$B70)</f>
        <v>0</v>
      </c>
      <c r="G70" s="309">
        <f>SUMIFS('Potřeby RoPD'!G$15:G$49,'Potřeby RoPD'!$B$15:$B$49,$B70)</f>
        <v>0</v>
      </c>
      <c r="H70" s="309">
        <f>SUMIFS('Potřeby RoPD'!H$15:H$49,'Potřeby RoPD'!$B$15:$B$49,$B70)</f>
        <v>0</v>
      </c>
      <c r="I70" s="309">
        <f>SUMIFS('Potřeby RoPD'!I$15:I$49,'Potřeby RoPD'!$B$15:$B$49,$B70)</f>
        <v>0</v>
      </c>
      <c r="J70" s="309">
        <f>SUMIFS('Potřeby RoPD'!J$15:J$49,'Potřeby RoPD'!$B$15:$B$49,$B70)</f>
        <v>0</v>
      </c>
      <c r="K70" s="309">
        <f>SUMIFS('Potřeby RoPD'!K$15:K$49,'Potřeby RoPD'!$B$15:$B$49,$B70)</f>
        <v>0</v>
      </c>
    </row>
    <row r="71" spans="1:11" ht="14.4" customHeight="1" x14ac:dyDescent="0.3">
      <c r="A71" s="310" t="s">
        <v>105</v>
      </c>
      <c r="B71" s="250" t="s">
        <v>13</v>
      </c>
      <c r="C71" s="282">
        <f t="shared" si="53"/>
        <v>0</v>
      </c>
      <c r="D71" s="309">
        <f>SUMIFS('Potřeby RoPD'!D$15:D$49,'Potřeby RoPD'!$B$15:$B$49,$B71)</f>
        <v>0</v>
      </c>
      <c r="E71" s="309">
        <f>SUMIFS('Potřeby RoPD'!E$15:E$49,'Potřeby RoPD'!$B$15:$B$49,$B71)</f>
        <v>0</v>
      </c>
      <c r="F71" s="309">
        <f>SUMIFS('Potřeby RoPD'!F$15:F$49,'Potřeby RoPD'!$B$15:$B$49,$B71)</f>
        <v>0</v>
      </c>
      <c r="G71" s="309">
        <f>SUMIFS('Potřeby RoPD'!G$15:G$49,'Potřeby RoPD'!$B$15:$B$49,$B71)</f>
        <v>0</v>
      </c>
      <c r="H71" s="309">
        <f>SUMIFS('Potřeby RoPD'!H$15:H$49,'Potřeby RoPD'!$B$15:$B$49,$B71)</f>
        <v>0</v>
      </c>
      <c r="I71" s="309">
        <f>SUMIFS('Potřeby RoPD'!I$15:I$49,'Potřeby RoPD'!$B$15:$B$49,$B71)</f>
        <v>0</v>
      </c>
      <c r="J71" s="309">
        <f>SUMIFS('Potřeby RoPD'!J$15:J$49,'Potřeby RoPD'!$B$15:$B$49,$B71)</f>
        <v>0</v>
      </c>
      <c r="K71" s="309">
        <f>SUMIFS('Potřeby RoPD'!K$15:K$49,'Potřeby RoPD'!$B$15:$B$49,$B71)</f>
        <v>0</v>
      </c>
    </row>
    <row r="72" spans="1:11" ht="14.4" customHeight="1" x14ac:dyDescent="0.3">
      <c r="A72" s="310" t="s">
        <v>105</v>
      </c>
      <c r="B72" s="250" t="s">
        <v>14</v>
      </c>
      <c r="C72" s="282">
        <f t="shared" si="53"/>
        <v>0</v>
      </c>
      <c r="D72" s="309">
        <f>SUMIFS('Potřeby RoPD'!D$15:D$49,'Potřeby RoPD'!$B$15:$B$49,$B72)</f>
        <v>0</v>
      </c>
      <c r="E72" s="309">
        <f>SUMIFS('Potřeby RoPD'!E$15:E$49,'Potřeby RoPD'!$B$15:$B$49,$B72)</f>
        <v>0</v>
      </c>
      <c r="F72" s="309">
        <f>SUMIFS('Potřeby RoPD'!F$15:F$49,'Potřeby RoPD'!$B$15:$B$49,$B72)</f>
        <v>0</v>
      </c>
      <c r="G72" s="309">
        <f>SUMIFS('Potřeby RoPD'!G$15:G$49,'Potřeby RoPD'!$B$15:$B$49,$B72)</f>
        <v>0</v>
      </c>
      <c r="H72" s="309">
        <f>SUMIFS('Potřeby RoPD'!H$15:H$49,'Potřeby RoPD'!$B$15:$B$49,$B72)</f>
        <v>0</v>
      </c>
      <c r="I72" s="309">
        <f>SUMIFS('Potřeby RoPD'!I$15:I$49,'Potřeby RoPD'!$B$15:$B$49,$B72)</f>
        <v>0</v>
      </c>
      <c r="J72" s="309">
        <f>SUMIFS('Potřeby RoPD'!J$15:J$49,'Potřeby RoPD'!$B$15:$B$49,$B72)</f>
        <v>0</v>
      </c>
      <c r="K72" s="309">
        <f>SUMIFS('Potřeby RoPD'!K$15:K$49,'Potřeby RoPD'!$B$15:$B$49,$B72)</f>
        <v>0</v>
      </c>
    </row>
    <row r="73" spans="1:11" ht="14.4" customHeight="1" x14ac:dyDescent="0.3">
      <c r="A73" s="310" t="s">
        <v>105</v>
      </c>
      <c r="B73" s="250" t="s">
        <v>436</v>
      </c>
      <c r="C73" s="282">
        <f t="shared" si="53"/>
        <v>0</v>
      </c>
      <c r="D73" s="309">
        <f>SUMIFS('Potřeby RoPD'!D$15:D$49,'Potřeby RoPD'!$B$15:$B$49,$B73)</f>
        <v>0</v>
      </c>
      <c r="E73" s="309">
        <f>SUMIFS('Potřeby RoPD'!E$15:E$49,'Potřeby RoPD'!$B$15:$B$49,$B73)</f>
        <v>0</v>
      </c>
      <c r="F73" s="309">
        <f>SUMIFS('Potřeby RoPD'!F$15:F$49,'Potřeby RoPD'!$B$15:$B$49,$B73)</f>
        <v>0</v>
      </c>
      <c r="G73" s="309">
        <f>SUMIFS('Potřeby RoPD'!G$15:G$49,'Potřeby RoPD'!$B$15:$B$49,$B73)</f>
        <v>0</v>
      </c>
      <c r="H73" s="309">
        <f>SUMIFS('Potřeby RoPD'!H$15:H$49,'Potřeby RoPD'!$B$15:$B$49,$B73)</f>
        <v>0</v>
      </c>
      <c r="I73" s="309">
        <f>SUMIFS('Potřeby RoPD'!I$15:I$49,'Potřeby RoPD'!$B$15:$B$49,$B73)</f>
        <v>0</v>
      </c>
      <c r="J73" s="309">
        <f>SUMIFS('Potřeby RoPD'!J$15:J$49,'Potřeby RoPD'!$B$15:$B$49,$B73)</f>
        <v>0</v>
      </c>
      <c r="K73" s="309">
        <f>SUMIFS('Potřeby RoPD'!K$15:K$49,'Potřeby RoPD'!$B$15:$B$49,$B73)</f>
        <v>0</v>
      </c>
    </row>
    <row r="74" spans="1:11" ht="14.4" customHeight="1" x14ac:dyDescent="0.3">
      <c r="A74" s="310" t="s">
        <v>105</v>
      </c>
      <c r="B74" s="250" t="s">
        <v>15</v>
      </c>
      <c r="C74" s="282">
        <f t="shared" si="53"/>
        <v>0</v>
      </c>
      <c r="D74" s="309">
        <f>SUMIFS('Potřeby RoPD'!D$15:D$49,'Potřeby RoPD'!$B$15:$B$49,$B74)</f>
        <v>0</v>
      </c>
      <c r="E74" s="309">
        <f>SUMIFS('Potřeby RoPD'!E$15:E$49,'Potřeby RoPD'!$B$15:$B$49,$B74)</f>
        <v>0</v>
      </c>
      <c r="F74" s="309">
        <f>SUMIFS('Potřeby RoPD'!F$15:F$49,'Potřeby RoPD'!$B$15:$B$49,$B74)</f>
        <v>0</v>
      </c>
      <c r="G74" s="309">
        <f>SUMIFS('Potřeby RoPD'!G$15:G$49,'Potřeby RoPD'!$B$15:$B$49,$B74)</f>
        <v>0</v>
      </c>
      <c r="H74" s="309">
        <f>SUMIFS('Potřeby RoPD'!H$15:H$49,'Potřeby RoPD'!$B$15:$B$49,$B74)</f>
        <v>0</v>
      </c>
      <c r="I74" s="309">
        <f>SUMIFS('Potřeby RoPD'!I$15:I$49,'Potřeby RoPD'!$B$15:$B$49,$B74)</f>
        <v>0</v>
      </c>
      <c r="J74" s="309">
        <f>SUMIFS('Potřeby RoPD'!J$15:J$49,'Potřeby RoPD'!$B$15:$B$49,$B74)</f>
        <v>0</v>
      </c>
      <c r="K74" s="309">
        <f>SUMIFS('Potřeby RoPD'!K$15:K$49,'Potřeby RoPD'!$B$15:$B$49,$B74)</f>
        <v>0</v>
      </c>
    </row>
    <row r="75" spans="1:11" ht="14.4" customHeight="1" x14ac:dyDescent="0.3">
      <c r="A75" s="310" t="s">
        <v>105</v>
      </c>
      <c r="B75" s="250" t="s">
        <v>16</v>
      </c>
      <c r="C75" s="282">
        <f t="shared" si="53"/>
        <v>0</v>
      </c>
      <c r="D75" s="309">
        <f>SUMIFS('Potřeby RoPD'!D$15:D$49,'Potřeby RoPD'!$B$15:$B$49,$B75)</f>
        <v>0</v>
      </c>
      <c r="E75" s="309">
        <f>SUMIFS('Potřeby RoPD'!E$15:E$49,'Potřeby RoPD'!$B$15:$B$49,$B75)</f>
        <v>0</v>
      </c>
      <c r="F75" s="309">
        <f>SUMIFS('Potřeby RoPD'!F$15:F$49,'Potřeby RoPD'!$B$15:$B$49,$B75)</f>
        <v>0</v>
      </c>
      <c r="G75" s="309">
        <f>SUMIFS('Potřeby RoPD'!G$15:G$49,'Potřeby RoPD'!$B$15:$B$49,$B75)</f>
        <v>0</v>
      </c>
      <c r="H75" s="309">
        <f>SUMIFS('Potřeby RoPD'!H$15:H$49,'Potřeby RoPD'!$B$15:$B$49,$B75)</f>
        <v>0</v>
      </c>
      <c r="I75" s="309">
        <f>SUMIFS('Potřeby RoPD'!I$15:I$49,'Potřeby RoPD'!$B$15:$B$49,$B75)</f>
        <v>0</v>
      </c>
      <c r="J75" s="309">
        <f>SUMIFS('Potřeby RoPD'!J$15:J$49,'Potřeby RoPD'!$B$15:$B$49,$B75)</f>
        <v>0</v>
      </c>
      <c r="K75" s="309">
        <f>SUMIFS('Potřeby RoPD'!K$15:K$49,'Potřeby RoPD'!$B$15:$B$49,$B75)</f>
        <v>0</v>
      </c>
    </row>
    <row r="76" spans="1:11" ht="14.4" customHeight="1" x14ac:dyDescent="0.3">
      <c r="A76" s="310" t="s">
        <v>105</v>
      </c>
      <c r="B76" s="250" t="s">
        <v>47</v>
      </c>
      <c r="C76" s="282">
        <f t="shared" si="53"/>
        <v>0</v>
      </c>
      <c r="D76" s="309">
        <f>SUMIFS('Potřeby RoPD'!D$15:D$49,'Potřeby RoPD'!$B$15:$B$49,$B76)</f>
        <v>0</v>
      </c>
      <c r="E76" s="309">
        <f>SUMIFS('Potřeby RoPD'!E$15:E$49,'Potřeby RoPD'!$B$15:$B$49,$B76)</f>
        <v>0</v>
      </c>
      <c r="F76" s="309">
        <f>SUMIFS('Potřeby RoPD'!F$15:F$49,'Potřeby RoPD'!$B$15:$B$49,$B76)</f>
        <v>0</v>
      </c>
      <c r="G76" s="309">
        <f>SUMIFS('Potřeby RoPD'!G$15:G$49,'Potřeby RoPD'!$B$15:$B$49,$B76)</f>
        <v>0</v>
      </c>
      <c r="H76" s="309">
        <f>SUMIFS('Potřeby RoPD'!H$15:H$49,'Potřeby RoPD'!$B$15:$B$49,$B76)</f>
        <v>0</v>
      </c>
      <c r="I76" s="309">
        <f>SUMIFS('Potřeby RoPD'!I$15:I$49,'Potřeby RoPD'!$B$15:$B$49,$B76)</f>
        <v>0</v>
      </c>
      <c r="J76" s="309">
        <f>SUMIFS('Potřeby RoPD'!J$15:J$49,'Potřeby RoPD'!$B$15:$B$49,$B76)</f>
        <v>0</v>
      </c>
      <c r="K76" s="309">
        <f>SUMIFS('Potřeby RoPD'!K$15:K$49,'Potřeby RoPD'!$B$15:$B$49,$B76)</f>
        <v>0</v>
      </c>
    </row>
    <row r="77" spans="1:11" ht="14.4" customHeight="1" x14ac:dyDescent="0.3">
      <c r="A77" s="310" t="s">
        <v>105</v>
      </c>
      <c r="B77" s="250" t="s">
        <v>17</v>
      </c>
      <c r="C77" s="282">
        <f t="shared" si="53"/>
        <v>0</v>
      </c>
      <c r="D77" s="309">
        <f>SUMIFS('Potřeby RoPD'!D$15:D$49,'Potřeby RoPD'!$B$15:$B$49,$B77)</f>
        <v>0</v>
      </c>
      <c r="E77" s="309">
        <f>SUMIFS('Potřeby RoPD'!E$15:E$49,'Potřeby RoPD'!$B$15:$B$49,$B77)</f>
        <v>0</v>
      </c>
      <c r="F77" s="309">
        <f>SUMIFS('Potřeby RoPD'!F$15:F$49,'Potřeby RoPD'!$B$15:$B$49,$B77)</f>
        <v>0</v>
      </c>
      <c r="G77" s="309">
        <f>SUMIFS('Potřeby RoPD'!G$15:G$49,'Potřeby RoPD'!$B$15:$B$49,$B77)</f>
        <v>0</v>
      </c>
      <c r="H77" s="309">
        <f>SUMIFS('Potřeby RoPD'!H$15:H$49,'Potřeby RoPD'!$B$15:$B$49,$B77)</f>
        <v>0</v>
      </c>
      <c r="I77" s="309">
        <f>SUMIFS('Potřeby RoPD'!I$15:I$49,'Potřeby RoPD'!$B$15:$B$49,$B77)</f>
        <v>0</v>
      </c>
      <c r="J77" s="309">
        <f>SUMIFS('Potřeby RoPD'!J$15:J$49,'Potřeby RoPD'!$B$15:$B$49,$B77)</f>
        <v>0</v>
      </c>
      <c r="K77" s="309">
        <f>SUMIFS('Potřeby RoPD'!K$15:K$49,'Potřeby RoPD'!$B$15:$B$49,$B77)</f>
        <v>0</v>
      </c>
    </row>
    <row r="78" spans="1:11" ht="14.4" customHeight="1" x14ac:dyDescent="0.3">
      <c r="A78" s="310" t="s">
        <v>105</v>
      </c>
      <c r="B78" s="250" t="s">
        <v>18</v>
      </c>
      <c r="C78" s="282">
        <f t="shared" si="53"/>
        <v>0</v>
      </c>
      <c r="D78" s="309">
        <f>SUMIFS('Potřeby RoPD'!D$15:D$49,'Potřeby RoPD'!$B$15:$B$49,$B78)</f>
        <v>0</v>
      </c>
      <c r="E78" s="309">
        <f>SUMIFS('Potřeby RoPD'!E$15:E$49,'Potřeby RoPD'!$B$15:$B$49,$B78)</f>
        <v>0</v>
      </c>
      <c r="F78" s="309">
        <f>SUMIFS('Potřeby RoPD'!F$15:F$49,'Potřeby RoPD'!$B$15:$B$49,$B78)</f>
        <v>0</v>
      </c>
      <c r="G78" s="309">
        <f>SUMIFS('Potřeby RoPD'!G$15:G$49,'Potřeby RoPD'!$B$15:$B$49,$B78)</f>
        <v>0</v>
      </c>
      <c r="H78" s="309">
        <f>SUMIFS('Potřeby RoPD'!H$15:H$49,'Potřeby RoPD'!$B$15:$B$49,$B78)</f>
        <v>0</v>
      </c>
      <c r="I78" s="309">
        <f>SUMIFS('Potřeby RoPD'!I$15:I$49,'Potřeby RoPD'!$B$15:$B$49,$B78)</f>
        <v>0</v>
      </c>
      <c r="J78" s="309">
        <f>SUMIFS('Potřeby RoPD'!J$15:J$49,'Potřeby RoPD'!$B$15:$B$49,$B78)</f>
        <v>0</v>
      </c>
      <c r="K78" s="309">
        <f>SUMIFS('Potřeby RoPD'!K$15:K$49,'Potřeby RoPD'!$B$15:$B$49,$B78)</f>
        <v>0</v>
      </c>
    </row>
    <row r="79" spans="1:11" ht="14.4" customHeight="1" x14ac:dyDescent="0.3">
      <c r="A79" s="310" t="s">
        <v>105</v>
      </c>
      <c r="B79" s="250" t="s">
        <v>19</v>
      </c>
      <c r="C79" s="282">
        <f t="shared" si="53"/>
        <v>0</v>
      </c>
      <c r="D79" s="309">
        <f>SUMIFS('Potřeby RoPD'!D$15:D$49,'Potřeby RoPD'!$B$15:$B$49,$B79)</f>
        <v>0</v>
      </c>
      <c r="E79" s="309">
        <f>SUMIFS('Potřeby RoPD'!E$15:E$49,'Potřeby RoPD'!$B$15:$B$49,$B79)</f>
        <v>0</v>
      </c>
      <c r="F79" s="309">
        <f>SUMIFS('Potřeby RoPD'!F$15:F$49,'Potřeby RoPD'!$B$15:$B$49,$B79)</f>
        <v>0</v>
      </c>
      <c r="G79" s="309">
        <f>SUMIFS('Potřeby RoPD'!G$15:G$49,'Potřeby RoPD'!$B$15:$B$49,$B79)</f>
        <v>0</v>
      </c>
      <c r="H79" s="309">
        <f>SUMIFS('Potřeby RoPD'!H$15:H$49,'Potřeby RoPD'!$B$15:$B$49,$B79)</f>
        <v>0</v>
      </c>
      <c r="I79" s="309">
        <f>SUMIFS('Potřeby RoPD'!I$15:I$49,'Potřeby RoPD'!$B$15:$B$49,$B79)</f>
        <v>0</v>
      </c>
      <c r="J79" s="309">
        <f>SUMIFS('Potřeby RoPD'!J$15:J$49,'Potřeby RoPD'!$B$15:$B$49,$B79)</f>
        <v>0</v>
      </c>
      <c r="K79" s="309">
        <f>SUMIFS('Potřeby RoPD'!K$15:K$49,'Potřeby RoPD'!$B$15:$B$49,$B79)</f>
        <v>0</v>
      </c>
    </row>
    <row r="80" spans="1:11" ht="14.4" customHeight="1" x14ac:dyDescent="0.3">
      <c r="A80" s="310" t="s">
        <v>105</v>
      </c>
      <c r="B80" s="250" t="s">
        <v>20</v>
      </c>
      <c r="C80" s="282">
        <f t="shared" si="53"/>
        <v>0</v>
      </c>
      <c r="D80" s="309">
        <f>SUMIFS('Potřeby RoPD'!D$15:D$49,'Potřeby RoPD'!$B$15:$B$49,$B80)</f>
        <v>0</v>
      </c>
      <c r="E80" s="309">
        <f>SUMIFS('Potřeby RoPD'!E$15:E$49,'Potřeby RoPD'!$B$15:$B$49,$B80)</f>
        <v>0</v>
      </c>
      <c r="F80" s="309">
        <f>SUMIFS('Potřeby RoPD'!F$15:F$49,'Potřeby RoPD'!$B$15:$B$49,$B80)</f>
        <v>0</v>
      </c>
      <c r="G80" s="309">
        <f>SUMIFS('Potřeby RoPD'!G$15:G$49,'Potřeby RoPD'!$B$15:$B$49,$B80)</f>
        <v>0</v>
      </c>
      <c r="H80" s="309">
        <f>SUMIFS('Potřeby RoPD'!H$15:H$49,'Potřeby RoPD'!$B$15:$B$49,$B80)</f>
        <v>0</v>
      </c>
      <c r="I80" s="309">
        <f>SUMIFS('Potřeby RoPD'!I$15:I$49,'Potřeby RoPD'!$B$15:$B$49,$B80)</f>
        <v>0</v>
      </c>
      <c r="J80" s="309">
        <f>SUMIFS('Potřeby RoPD'!J$15:J$49,'Potřeby RoPD'!$B$15:$B$49,$B80)</f>
        <v>0</v>
      </c>
      <c r="K80" s="309">
        <f>SUMIFS('Potřeby RoPD'!K$15:K$49,'Potřeby RoPD'!$B$15:$B$49,$B80)</f>
        <v>0</v>
      </c>
    </row>
    <row r="81" spans="1:11" ht="14.4" customHeight="1" x14ac:dyDescent="0.3">
      <c r="A81" s="310" t="s">
        <v>105</v>
      </c>
      <c r="B81" s="250" t="s">
        <v>48</v>
      </c>
      <c r="C81" s="282">
        <f t="shared" si="53"/>
        <v>0</v>
      </c>
      <c r="D81" s="309">
        <f>SUMIFS('Potřeby RoPD'!D$15:D$49,'Potřeby RoPD'!$B$15:$B$49,$B81)</f>
        <v>0</v>
      </c>
      <c r="E81" s="309">
        <f>SUMIFS('Potřeby RoPD'!E$15:E$49,'Potřeby RoPD'!$B$15:$B$49,$B81)</f>
        <v>0</v>
      </c>
      <c r="F81" s="309">
        <f>SUMIFS('Potřeby RoPD'!F$15:F$49,'Potřeby RoPD'!$B$15:$B$49,$B81)</f>
        <v>0</v>
      </c>
      <c r="G81" s="309">
        <f>SUMIFS('Potřeby RoPD'!G$15:G$49,'Potřeby RoPD'!$B$15:$B$49,$B81)</f>
        <v>0</v>
      </c>
      <c r="H81" s="309">
        <f>SUMIFS('Potřeby RoPD'!H$15:H$49,'Potřeby RoPD'!$B$15:$B$49,$B81)</f>
        <v>0</v>
      </c>
      <c r="I81" s="309">
        <f>SUMIFS('Potřeby RoPD'!I$15:I$49,'Potřeby RoPD'!$B$15:$B$49,$B81)</f>
        <v>0</v>
      </c>
      <c r="J81" s="309">
        <f>SUMIFS('Potřeby RoPD'!J$15:J$49,'Potřeby RoPD'!$B$15:$B$49,$B81)</f>
        <v>0</v>
      </c>
      <c r="K81" s="309">
        <f>SUMIFS('Potřeby RoPD'!K$15:K$49,'Potřeby RoPD'!$B$15:$B$49,$B81)</f>
        <v>0</v>
      </c>
    </row>
    <row r="82" spans="1:11" ht="14.4" customHeight="1" x14ac:dyDescent="0.3">
      <c r="A82" s="310" t="s">
        <v>105</v>
      </c>
      <c r="B82" s="250" t="s">
        <v>21</v>
      </c>
      <c r="C82" s="282">
        <f t="shared" si="53"/>
        <v>0</v>
      </c>
      <c r="D82" s="309">
        <f>SUMIFS('Potřeby RoPD'!D$15:D$49,'Potřeby RoPD'!$B$15:$B$49,$B82)</f>
        <v>0</v>
      </c>
      <c r="E82" s="309">
        <f>SUMIFS('Potřeby RoPD'!E$15:E$49,'Potřeby RoPD'!$B$15:$B$49,$B82)</f>
        <v>0</v>
      </c>
      <c r="F82" s="309">
        <f>SUMIFS('Potřeby RoPD'!F$15:F$49,'Potřeby RoPD'!$B$15:$B$49,$B82)</f>
        <v>0</v>
      </c>
      <c r="G82" s="309">
        <f>SUMIFS('Potřeby RoPD'!G$15:G$49,'Potřeby RoPD'!$B$15:$B$49,$B82)</f>
        <v>0</v>
      </c>
      <c r="H82" s="309">
        <f>SUMIFS('Potřeby RoPD'!H$15:H$49,'Potřeby RoPD'!$B$15:$B$49,$B82)</f>
        <v>0</v>
      </c>
      <c r="I82" s="309">
        <f>SUMIFS('Potřeby RoPD'!I$15:I$49,'Potřeby RoPD'!$B$15:$B$49,$B82)</f>
        <v>0</v>
      </c>
      <c r="J82" s="309">
        <f>SUMIFS('Potřeby RoPD'!J$15:J$49,'Potřeby RoPD'!$B$15:$B$49,$B82)</f>
        <v>0</v>
      </c>
      <c r="K82" s="309">
        <f>SUMIFS('Potřeby RoPD'!K$15:K$49,'Potřeby RoPD'!$B$15:$B$49,$B82)</f>
        <v>0</v>
      </c>
    </row>
    <row r="83" spans="1:11" ht="14.4" customHeight="1" x14ac:dyDescent="0.3">
      <c r="A83" s="311" t="s">
        <v>106</v>
      </c>
      <c r="B83" s="250" t="s">
        <v>22</v>
      </c>
      <c r="C83" s="282">
        <f t="shared" si="53"/>
        <v>0</v>
      </c>
      <c r="D83" s="309">
        <f>SUMIFS('Potřeby RoPD'!D$15:D$49,'Potřeby RoPD'!$B$15:$B$49,$B83)</f>
        <v>0</v>
      </c>
      <c r="E83" s="309">
        <f>SUMIFS('Potřeby RoPD'!E$15:E$49,'Potřeby RoPD'!$B$15:$B$49,$B83)</f>
        <v>0</v>
      </c>
      <c r="F83" s="309">
        <f>SUMIFS('Potřeby RoPD'!F$15:F$49,'Potřeby RoPD'!$B$15:$B$49,$B83)</f>
        <v>0</v>
      </c>
      <c r="G83" s="309">
        <f>SUMIFS('Potřeby RoPD'!G$15:G$49,'Potřeby RoPD'!$B$15:$B$49,$B83)</f>
        <v>0</v>
      </c>
      <c r="H83" s="309">
        <f>SUMIFS('Potřeby RoPD'!H$15:H$49,'Potřeby RoPD'!$B$15:$B$49,$B83)</f>
        <v>0</v>
      </c>
      <c r="I83" s="309">
        <f>SUMIFS('Potřeby RoPD'!I$15:I$49,'Potřeby RoPD'!$B$15:$B$49,$B83)</f>
        <v>0</v>
      </c>
      <c r="J83" s="309">
        <f>SUMIFS('Potřeby RoPD'!J$15:J$49,'Potřeby RoPD'!$B$15:$B$49,$B83)</f>
        <v>0</v>
      </c>
      <c r="K83" s="309">
        <f>SUMIFS('Potřeby RoPD'!K$15:K$49,'Potřeby RoPD'!$B$15:$B$49,$B83)</f>
        <v>0</v>
      </c>
    </row>
    <row r="84" spans="1:11" ht="14.4" customHeight="1" x14ac:dyDescent="0.3">
      <c r="A84" s="311" t="s">
        <v>106</v>
      </c>
      <c r="B84" s="250" t="s">
        <v>23</v>
      </c>
      <c r="C84" s="282">
        <f t="shared" si="53"/>
        <v>0</v>
      </c>
      <c r="D84" s="309">
        <f>SUMIFS('Potřeby RoPD'!D$15:D$49,'Potřeby RoPD'!$B$15:$B$49,$B84)</f>
        <v>0</v>
      </c>
      <c r="E84" s="309">
        <f>SUMIFS('Potřeby RoPD'!E$15:E$49,'Potřeby RoPD'!$B$15:$B$49,$B84)</f>
        <v>0</v>
      </c>
      <c r="F84" s="309">
        <f>SUMIFS('Potřeby RoPD'!F$15:F$49,'Potřeby RoPD'!$B$15:$B$49,$B84)</f>
        <v>0</v>
      </c>
      <c r="G84" s="309">
        <f>SUMIFS('Potřeby RoPD'!G$15:G$49,'Potřeby RoPD'!$B$15:$B$49,$B84)</f>
        <v>0</v>
      </c>
      <c r="H84" s="309">
        <f>SUMIFS('Potřeby RoPD'!H$15:H$49,'Potřeby RoPD'!$B$15:$B$49,$B84)</f>
        <v>0</v>
      </c>
      <c r="I84" s="309">
        <f>SUMIFS('Potřeby RoPD'!I$15:I$49,'Potřeby RoPD'!$B$15:$B$49,$B84)</f>
        <v>0</v>
      </c>
      <c r="J84" s="309">
        <f>SUMIFS('Potřeby RoPD'!J$15:J$49,'Potřeby RoPD'!$B$15:$B$49,$B84)</f>
        <v>0</v>
      </c>
      <c r="K84" s="309">
        <f>SUMIFS('Potřeby RoPD'!K$15:K$49,'Potřeby RoPD'!$B$15:$B$49,$B84)</f>
        <v>0</v>
      </c>
    </row>
    <row r="85" spans="1:11" ht="14.4" customHeight="1" x14ac:dyDescent="0.3">
      <c r="A85" s="311" t="s">
        <v>106</v>
      </c>
      <c r="B85" s="250" t="s">
        <v>24</v>
      </c>
      <c r="C85" s="282">
        <f t="shared" si="53"/>
        <v>0</v>
      </c>
      <c r="D85" s="309">
        <f>SUMIFS('Potřeby RoPD'!D$15:D$49,'Potřeby RoPD'!$B$15:$B$49,$B85)</f>
        <v>0</v>
      </c>
      <c r="E85" s="309">
        <f>SUMIFS('Potřeby RoPD'!E$15:E$49,'Potřeby RoPD'!$B$15:$B$49,$B85)</f>
        <v>0</v>
      </c>
      <c r="F85" s="309">
        <f>SUMIFS('Potřeby RoPD'!F$15:F$49,'Potřeby RoPD'!$B$15:$B$49,$B85)</f>
        <v>0</v>
      </c>
      <c r="G85" s="309">
        <f>SUMIFS('Potřeby RoPD'!G$15:G$49,'Potřeby RoPD'!$B$15:$B$49,$B85)</f>
        <v>0</v>
      </c>
      <c r="H85" s="309">
        <f>SUMIFS('Potřeby RoPD'!H$15:H$49,'Potřeby RoPD'!$B$15:$B$49,$B85)</f>
        <v>0</v>
      </c>
      <c r="I85" s="309">
        <f>SUMIFS('Potřeby RoPD'!I$15:I$49,'Potřeby RoPD'!$B$15:$B$49,$B85)</f>
        <v>0</v>
      </c>
      <c r="J85" s="309">
        <f>SUMIFS('Potřeby RoPD'!J$15:J$49,'Potřeby RoPD'!$B$15:$B$49,$B85)</f>
        <v>0</v>
      </c>
      <c r="K85" s="309">
        <f>SUMIFS('Potřeby RoPD'!K$15:K$49,'Potřeby RoPD'!$B$15:$B$49,$B85)</f>
        <v>0</v>
      </c>
    </row>
    <row r="86" spans="1:11" ht="14.4" customHeight="1" x14ac:dyDescent="0.3">
      <c r="A86" s="311" t="s">
        <v>106</v>
      </c>
      <c r="B86" s="250" t="s">
        <v>25</v>
      </c>
      <c r="C86" s="282">
        <f t="shared" si="53"/>
        <v>0</v>
      </c>
      <c r="D86" s="309">
        <f>SUMIFS('Potřeby RoPD'!D$15:D$49,'Potřeby RoPD'!$B$15:$B$49,$B86)</f>
        <v>0</v>
      </c>
      <c r="E86" s="309">
        <f>SUMIFS('Potřeby RoPD'!E$15:E$49,'Potřeby RoPD'!$B$15:$B$49,$B86)</f>
        <v>0</v>
      </c>
      <c r="F86" s="309">
        <f>SUMIFS('Potřeby RoPD'!F$15:F$49,'Potřeby RoPD'!$B$15:$B$49,$B86)</f>
        <v>0</v>
      </c>
      <c r="G86" s="309">
        <f>SUMIFS('Potřeby RoPD'!G$15:G$49,'Potřeby RoPD'!$B$15:$B$49,$B86)</f>
        <v>0</v>
      </c>
      <c r="H86" s="309">
        <f>SUMIFS('Potřeby RoPD'!H$15:H$49,'Potřeby RoPD'!$B$15:$B$49,$B86)</f>
        <v>0</v>
      </c>
      <c r="I86" s="309">
        <f>SUMIFS('Potřeby RoPD'!I$15:I$49,'Potřeby RoPD'!$B$15:$B$49,$B86)</f>
        <v>0</v>
      </c>
      <c r="J86" s="309">
        <f>SUMIFS('Potřeby RoPD'!J$15:J$49,'Potřeby RoPD'!$B$15:$B$49,$B86)</f>
        <v>0</v>
      </c>
      <c r="K86" s="309">
        <f>SUMIFS('Potřeby RoPD'!K$15:K$49,'Potřeby RoPD'!$B$15:$B$49,$B86)</f>
        <v>0</v>
      </c>
    </row>
    <row r="87" spans="1:11" ht="14.4" customHeight="1" x14ac:dyDescent="0.3">
      <c r="A87" s="311" t="s">
        <v>106</v>
      </c>
      <c r="B87" s="250" t="s">
        <v>26</v>
      </c>
      <c r="C87" s="282">
        <f t="shared" si="53"/>
        <v>0</v>
      </c>
      <c r="D87" s="309">
        <f>SUMIFS('Potřeby RoPD'!D$15:D$49,'Potřeby RoPD'!$B$15:$B$49,$B87)</f>
        <v>0</v>
      </c>
      <c r="E87" s="309">
        <f>SUMIFS('Potřeby RoPD'!E$15:E$49,'Potřeby RoPD'!$B$15:$B$49,$B87)</f>
        <v>0</v>
      </c>
      <c r="F87" s="309">
        <f>SUMIFS('Potřeby RoPD'!F$15:F$49,'Potřeby RoPD'!$B$15:$B$49,$B87)</f>
        <v>0</v>
      </c>
      <c r="G87" s="309">
        <f>SUMIFS('Potřeby RoPD'!G$15:G$49,'Potřeby RoPD'!$B$15:$B$49,$B87)</f>
        <v>0</v>
      </c>
      <c r="H87" s="309">
        <f>SUMIFS('Potřeby RoPD'!H$15:H$49,'Potřeby RoPD'!$B$15:$B$49,$B87)</f>
        <v>0</v>
      </c>
      <c r="I87" s="309">
        <f>SUMIFS('Potřeby RoPD'!I$15:I$49,'Potřeby RoPD'!$B$15:$B$49,$B87)</f>
        <v>0</v>
      </c>
      <c r="J87" s="309">
        <f>SUMIFS('Potřeby RoPD'!J$15:J$49,'Potřeby RoPD'!$B$15:$B$49,$B87)</f>
        <v>0</v>
      </c>
      <c r="K87" s="309">
        <f>SUMIFS('Potřeby RoPD'!K$15:K$49,'Potřeby RoPD'!$B$15:$B$49,$B87)</f>
        <v>0</v>
      </c>
    </row>
    <row r="88" spans="1:11" ht="14.4" customHeight="1" x14ac:dyDescent="0.3">
      <c r="A88" s="311" t="s">
        <v>106</v>
      </c>
      <c r="B88" s="250" t="s">
        <v>27</v>
      </c>
      <c r="C88" s="282">
        <f t="shared" si="53"/>
        <v>0</v>
      </c>
      <c r="D88" s="309">
        <f>SUMIFS('Potřeby RoPD'!D$15:D$49,'Potřeby RoPD'!$B$15:$B$49,$B88)</f>
        <v>0</v>
      </c>
      <c r="E88" s="309">
        <f>SUMIFS('Potřeby RoPD'!E$15:E$49,'Potřeby RoPD'!$B$15:$B$49,$B88)</f>
        <v>0</v>
      </c>
      <c r="F88" s="309">
        <f>SUMIFS('Potřeby RoPD'!F$15:F$49,'Potřeby RoPD'!$B$15:$B$49,$B88)</f>
        <v>0</v>
      </c>
      <c r="G88" s="309">
        <f>SUMIFS('Potřeby RoPD'!G$15:G$49,'Potřeby RoPD'!$B$15:$B$49,$B88)</f>
        <v>0</v>
      </c>
      <c r="H88" s="309">
        <f>SUMIFS('Potřeby RoPD'!H$15:H$49,'Potřeby RoPD'!$B$15:$B$49,$B88)</f>
        <v>0</v>
      </c>
      <c r="I88" s="309">
        <f>SUMIFS('Potřeby RoPD'!I$15:I$49,'Potřeby RoPD'!$B$15:$B$49,$B88)</f>
        <v>0</v>
      </c>
      <c r="J88" s="309">
        <f>SUMIFS('Potřeby RoPD'!J$15:J$49,'Potřeby RoPD'!$B$15:$B$49,$B88)</f>
        <v>0</v>
      </c>
      <c r="K88" s="309">
        <f>SUMIFS('Potřeby RoPD'!K$15:K$49,'Potřeby RoPD'!$B$15:$B$49,$B88)</f>
        <v>0</v>
      </c>
    </row>
    <row r="89" spans="1:11" ht="14.4" customHeight="1" x14ac:dyDescent="0.3">
      <c r="A89" s="311" t="s">
        <v>106</v>
      </c>
      <c r="B89" s="250" t="s">
        <v>28</v>
      </c>
      <c r="C89" s="282">
        <f t="shared" si="53"/>
        <v>0</v>
      </c>
      <c r="D89" s="309">
        <f>SUMIFS('Potřeby RoPD'!D$15:D$49,'Potřeby RoPD'!$B$15:$B$49,$B89)</f>
        <v>0</v>
      </c>
      <c r="E89" s="309">
        <f>SUMIFS('Potřeby RoPD'!E$15:E$49,'Potřeby RoPD'!$B$15:$B$49,$B89)</f>
        <v>0</v>
      </c>
      <c r="F89" s="309">
        <f>SUMIFS('Potřeby RoPD'!F$15:F$49,'Potřeby RoPD'!$B$15:$B$49,$B89)</f>
        <v>0</v>
      </c>
      <c r="G89" s="309">
        <f>SUMIFS('Potřeby RoPD'!G$15:G$49,'Potřeby RoPD'!$B$15:$B$49,$B89)</f>
        <v>0</v>
      </c>
      <c r="H89" s="309">
        <f>SUMIFS('Potřeby RoPD'!H$15:H$49,'Potřeby RoPD'!$B$15:$B$49,$B89)</f>
        <v>0</v>
      </c>
      <c r="I89" s="309">
        <f>SUMIFS('Potřeby RoPD'!I$15:I$49,'Potřeby RoPD'!$B$15:$B$49,$B89)</f>
        <v>0</v>
      </c>
      <c r="J89" s="309">
        <f>SUMIFS('Potřeby RoPD'!J$15:J$49,'Potřeby RoPD'!$B$15:$B$49,$B89)</f>
        <v>0</v>
      </c>
      <c r="K89" s="309">
        <f>SUMIFS('Potřeby RoPD'!K$15:K$49,'Potřeby RoPD'!$B$15:$B$49,$B89)</f>
        <v>0</v>
      </c>
    </row>
    <row r="90" spans="1:11" ht="14.4" customHeight="1" x14ac:dyDescent="0.3">
      <c r="A90" s="311" t="s">
        <v>106</v>
      </c>
      <c r="B90" s="250" t="s">
        <v>29</v>
      </c>
      <c r="C90" s="282">
        <f t="shared" si="53"/>
        <v>0</v>
      </c>
      <c r="D90" s="309">
        <f>SUMIFS('Potřeby RoPD'!D$15:D$49,'Potřeby RoPD'!$B$15:$B$49,$B90)</f>
        <v>0</v>
      </c>
      <c r="E90" s="309">
        <f>SUMIFS('Potřeby RoPD'!E$15:E$49,'Potřeby RoPD'!$B$15:$B$49,$B90)</f>
        <v>0</v>
      </c>
      <c r="F90" s="309">
        <f>SUMIFS('Potřeby RoPD'!F$15:F$49,'Potřeby RoPD'!$B$15:$B$49,$B90)</f>
        <v>0</v>
      </c>
      <c r="G90" s="309">
        <f>SUMIFS('Potřeby RoPD'!G$15:G$49,'Potřeby RoPD'!$B$15:$B$49,$B90)</f>
        <v>0</v>
      </c>
      <c r="H90" s="309">
        <f>SUMIFS('Potřeby RoPD'!H$15:H$49,'Potřeby RoPD'!$B$15:$B$49,$B90)</f>
        <v>0</v>
      </c>
      <c r="I90" s="309">
        <f>SUMIFS('Potřeby RoPD'!I$15:I$49,'Potřeby RoPD'!$B$15:$B$49,$B90)</f>
        <v>0</v>
      </c>
      <c r="J90" s="309">
        <f>SUMIFS('Potřeby RoPD'!J$15:J$49,'Potřeby RoPD'!$B$15:$B$49,$B90)</f>
        <v>0</v>
      </c>
      <c r="K90" s="309">
        <f>SUMIFS('Potřeby RoPD'!K$15:K$49,'Potřeby RoPD'!$B$15:$B$49,$B90)</f>
        <v>0</v>
      </c>
    </row>
    <row r="91" spans="1:11" ht="14.4" customHeight="1" x14ac:dyDescent="0.3">
      <c r="A91" s="311" t="s">
        <v>106</v>
      </c>
      <c r="B91" s="250" t="s">
        <v>30</v>
      </c>
      <c r="C91" s="282">
        <f t="shared" si="53"/>
        <v>0</v>
      </c>
      <c r="D91" s="309">
        <f>SUMIFS('Potřeby RoPD'!D$15:D$49,'Potřeby RoPD'!$B$15:$B$49,$B91)</f>
        <v>0</v>
      </c>
      <c r="E91" s="309">
        <f>SUMIFS('Potřeby RoPD'!E$15:E$49,'Potřeby RoPD'!$B$15:$B$49,$B91)</f>
        <v>0</v>
      </c>
      <c r="F91" s="309">
        <f>SUMIFS('Potřeby RoPD'!F$15:F$49,'Potřeby RoPD'!$B$15:$B$49,$B91)</f>
        <v>0</v>
      </c>
      <c r="G91" s="309">
        <f>SUMIFS('Potřeby RoPD'!G$15:G$49,'Potřeby RoPD'!$B$15:$B$49,$B91)</f>
        <v>0</v>
      </c>
      <c r="H91" s="309">
        <f>SUMIFS('Potřeby RoPD'!H$15:H$49,'Potřeby RoPD'!$B$15:$B$49,$B91)</f>
        <v>0</v>
      </c>
      <c r="I91" s="309">
        <f>SUMIFS('Potřeby RoPD'!I$15:I$49,'Potřeby RoPD'!$B$15:$B$49,$B91)</f>
        <v>0</v>
      </c>
      <c r="J91" s="309">
        <f>SUMIFS('Potřeby RoPD'!J$15:J$49,'Potřeby RoPD'!$B$15:$B$49,$B91)</f>
        <v>0</v>
      </c>
      <c r="K91" s="309">
        <f>SUMIFS('Potřeby RoPD'!K$15:K$49,'Potřeby RoPD'!$B$15:$B$49,$B91)</f>
        <v>0</v>
      </c>
    </row>
    <row r="92" spans="1:11" ht="14.4" customHeight="1" x14ac:dyDescent="0.3">
      <c r="A92" s="311" t="s">
        <v>106</v>
      </c>
      <c r="B92" s="250" t="s">
        <v>31</v>
      </c>
      <c r="C92" s="282">
        <f t="shared" si="53"/>
        <v>0</v>
      </c>
      <c r="D92" s="309">
        <f>SUMIFS('Potřeby RoPD'!D$15:D$49,'Potřeby RoPD'!$B$15:$B$49,$B92)</f>
        <v>0</v>
      </c>
      <c r="E92" s="309">
        <f>SUMIFS('Potřeby RoPD'!E$15:E$49,'Potřeby RoPD'!$B$15:$B$49,$B92)</f>
        <v>0</v>
      </c>
      <c r="F92" s="309">
        <f>SUMIFS('Potřeby RoPD'!F$15:F$49,'Potřeby RoPD'!$B$15:$B$49,$B92)</f>
        <v>0</v>
      </c>
      <c r="G92" s="309">
        <f>SUMIFS('Potřeby RoPD'!G$15:G$49,'Potřeby RoPD'!$B$15:$B$49,$B92)</f>
        <v>0</v>
      </c>
      <c r="H92" s="309">
        <f>SUMIFS('Potřeby RoPD'!H$15:H$49,'Potřeby RoPD'!$B$15:$B$49,$B92)</f>
        <v>0</v>
      </c>
      <c r="I92" s="309">
        <f>SUMIFS('Potřeby RoPD'!I$15:I$49,'Potřeby RoPD'!$B$15:$B$49,$B92)</f>
        <v>0</v>
      </c>
      <c r="J92" s="309">
        <f>SUMIFS('Potřeby RoPD'!J$15:J$49,'Potřeby RoPD'!$B$15:$B$49,$B92)</f>
        <v>0</v>
      </c>
      <c r="K92" s="309">
        <f>SUMIFS('Potřeby RoPD'!K$15:K$49,'Potřeby RoPD'!$B$15:$B$49,$B92)</f>
        <v>0</v>
      </c>
    </row>
    <row r="93" spans="1:11" ht="14.4" customHeight="1" x14ac:dyDescent="0.3">
      <c r="A93" s="311" t="s">
        <v>106</v>
      </c>
      <c r="B93" s="250" t="s">
        <v>32</v>
      </c>
      <c r="C93" s="282">
        <f t="shared" si="53"/>
        <v>0</v>
      </c>
      <c r="D93" s="309">
        <f>SUMIFS('Potřeby RoPD'!D$15:D$49,'Potřeby RoPD'!$B$15:$B$49,$B93)</f>
        <v>0</v>
      </c>
      <c r="E93" s="309">
        <f>SUMIFS('Potřeby RoPD'!E$15:E$49,'Potřeby RoPD'!$B$15:$B$49,$B93)</f>
        <v>0</v>
      </c>
      <c r="F93" s="309">
        <f>SUMIFS('Potřeby RoPD'!F$15:F$49,'Potřeby RoPD'!$B$15:$B$49,$B93)</f>
        <v>0</v>
      </c>
      <c r="G93" s="309">
        <f>SUMIFS('Potřeby RoPD'!G$15:G$49,'Potřeby RoPD'!$B$15:$B$49,$B93)</f>
        <v>0</v>
      </c>
      <c r="H93" s="309">
        <f>SUMIFS('Potřeby RoPD'!H$15:H$49,'Potřeby RoPD'!$B$15:$B$49,$B93)</f>
        <v>0</v>
      </c>
      <c r="I93" s="309">
        <f>SUMIFS('Potřeby RoPD'!I$15:I$49,'Potřeby RoPD'!$B$15:$B$49,$B93)</f>
        <v>0</v>
      </c>
      <c r="J93" s="309">
        <f>SUMIFS('Potřeby RoPD'!J$15:J$49,'Potřeby RoPD'!$B$15:$B$49,$B93)</f>
        <v>0</v>
      </c>
      <c r="K93" s="309">
        <f>SUMIFS('Potřeby RoPD'!K$15:K$49,'Potřeby RoPD'!$B$15:$B$49,$B93)</f>
        <v>0</v>
      </c>
    </row>
    <row r="94" spans="1:11" ht="14.4" customHeight="1" x14ac:dyDescent="0.3">
      <c r="A94" s="311" t="s">
        <v>106</v>
      </c>
      <c r="B94" s="250" t="s">
        <v>33</v>
      </c>
      <c r="C94" s="282">
        <f t="shared" si="53"/>
        <v>0</v>
      </c>
      <c r="D94" s="309">
        <f>SUMIFS('Potřeby RoPD'!D$15:D$49,'Potřeby RoPD'!$B$15:$B$49,$B94)</f>
        <v>0</v>
      </c>
      <c r="E94" s="309">
        <f>SUMIFS('Potřeby RoPD'!E$15:E$49,'Potřeby RoPD'!$B$15:$B$49,$B94)</f>
        <v>0</v>
      </c>
      <c r="F94" s="309">
        <f>SUMIFS('Potřeby RoPD'!F$15:F$49,'Potřeby RoPD'!$B$15:$B$49,$B94)</f>
        <v>0</v>
      </c>
      <c r="G94" s="309">
        <f>SUMIFS('Potřeby RoPD'!G$15:G$49,'Potřeby RoPD'!$B$15:$B$49,$B94)</f>
        <v>0</v>
      </c>
      <c r="H94" s="309">
        <f>SUMIFS('Potřeby RoPD'!H$15:H$49,'Potřeby RoPD'!$B$15:$B$49,$B94)</f>
        <v>0</v>
      </c>
      <c r="I94" s="309">
        <f>SUMIFS('Potřeby RoPD'!I$15:I$49,'Potřeby RoPD'!$B$15:$B$49,$B94)</f>
        <v>0</v>
      </c>
      <c r="J94" s="309">
        <f>SUMIFS('Potřeby RoPD'!J$15:J$49,'Potřeby RoPD'!$B$15:$B$49,$B94)</f>
        <v>0</v>
      </c>
      <c r="K94" s="309">
        <f>SUMIFS('Potřeby RoPD'!K$15:K$49,'Potřeby RoPD'!$B$15:$B$49,$B94)</f>
        <v>0</v>
      </c>
    </row>
    <row r="95" spans="1:11" ht="14.4" customHeight="1" x14ac:dyDescent="0.3">
      <c r="A95" s="311" t="s">
        <v>106</v>
      </c>
      <c r="B95" s="250" t="s">
        <v>34</v>
      </c>
      <c r="C95" s="282">
        <f t="shared" si="53"/>
        <v>0</v>
      </c>
      <c r="D95" s="309">
        <f>SUMIFS('Potřeby RoPD'!D$15:D$49,'Potřeby RoPD'!$B$15:$B$49,$B95)</f>
        <v>0</v>
      </c>
      <c r="E95" s="309">
        <f>SUMIFS('Potřeby RoPD'!E$15:E$49,'Potřeby RoPD'!$B$15:$B$49,$B95)</f>
        <v>0</v>
      </c>
      <c r="F95" s="309">
        <f>SUMIFS('Potřeby RoPD'!F$15:F$49,'Potřeby RoPD'!$B$15:$B$49,$B95)</f>
        <v>0</v>
      </c>
      <c r="G95" s="309">
        <f>SUMIFS('Potřeby RoPD'!G$15:G$49,'Potřeby RoPD'!$B$15:$B$49,$B95)</f>
        <v>0</v>
      </c>
      <c r="H95" s="309">
        <f>SUMIFS('Potřeby RoPD'!H$15:H$49,'Potřeby RoPD'!$B$15:$B$49,$B95)</f>
        <v>0</v>
      </c>
      <c r="I95" s="309">
        <f>SUMIFS('Potřeby RoPD'!I$15:I$49,'Potřeby RoPD'!$B$15:$B$49,$B95)</f>
        <v>0</v>
      </c>
      <c r="J95" s="309">
        <f>SUMIFS('Potřeby RoPD'!J$15:J$49,'Potřeby RoPD'!$B$15:$B$49,$B95)</f>
        <v>0</v>
      </c>
      <c r="K95" s="309">
        <f>SUMIFS('Potřeby RoPD'!K$15:K$49,'Potřeby RoPD'!$B$15:$B$49,$B95)</f>
        <v>0</v>
      </c>
    </row>
    <row r="96" spans="1:11" ht="14.4" customHeight="1" x14ac:dyDescent="0.3">
      <c r="A96" s="311" t="s">
        <v>106</v>
      </c>
      <c r="B96" s="250" t="s">
        <v>35</v>
      </c>
      <c r="C96" s="282">
        <f t="shared" si="53"/>
        <v>0</v>
      </c>
      <c r="D96" s="309">
        <f>SUMIFS('Potřeby RoPD'!D$15:D$49,'Potřeby RoPD'!$B$15:$B$49,$B96)</f>
        <v>0</v>
      </c>
      <c r="E96" s="309">
        <f>SUMIFS('Potřeby RoPD'!E$15:E$49,'Potřeby RoPD'!$B$15:$B$49,$B96)</f>
        <v>0</v>
      </c>
      <c r="F96" s="309">
        <f>SUMIFS('Potřeby RoPD'!F$15:F$49,'Potřeby RoPD'!$B$15:$B$49,$B96)</f>
        <v>0</v>
      </c>
      <c r="G96" s="309">
        <f>SUMIFS('Potřeby RoPD'!G$15:G$49,'Potřeby RoPD'!$B$15:$B$49,$B96)</f>
        <v>0</v>
      </c>
      <c r="H96" s="309">
        <f>SUMIFS('Potřeby RoPD'!H$15:H$49,'Potřeby RoPD'!$B$15:$B$49,$B96)</f>
        <v>0</v>
      </c>
      <c r="I96" s="309">
        <f>SUMIFS('Potřeby RoPD'!I$15:I$49,'Potřeby RoPD'!$B$15:$B$49,$B96)</f>
        <v>0</v>
      </c>
      <c r="J96" s="309">
        <f>SUMIFS('Potřeby RoPD'!J$15:J$49,'Potřeby RoPD'!$B$15:$B$49,$B96)</f>
        <v>0</v>
      </c>
      <c r="K96" s="309">
        <f>SUMIFS('Potřeby RoPD'!K$15:K$49,'Potřeby RoPD'!$B$15:$B$49,$B96)</f>
        <v>0</v>
      </c>
    </row>
    <row r="97" spans="1:11" ht="14.4" customHeight="1" x14ac:dyDescent="0.3">
      <c r="A97" s="311" t="s">
        <v>106</v>
      </c>
      <c r="B97" s="250" t="s">
        <v>36</v>
      </c>
      <c r="C97" s="282">
        <f t="shared" si="53"/>
        <v>0</v>
      </c>
      <c r="D97" s="309">
        <f>SUMIFS('Potřeby RoPD'!D$15:D$49,'Potřeby RoPD'!$B$15:$B$49,$B97)</f>
        <v>0</v>
      </c>
      <c r="E97" s="309">
        <f>SUMIFS('Potřeby RoPD'!E$15:E$49,'Potřeby RoPD'!$B$15:$B$49,$B97)</f>
        <v>0</v>
      </c>
      <c r="F97" s="309">
        <f>SUMIFS('Potřeby RoPD'!F$15:F$49,'Potřeby RoPD'!$B$15:$B$49,$B97)</f>
        <v>0</v>
      </c>
      <c r="G97" s="309">
        <f>SUMIFS('Potřeby RoPD'!G$15:G$49,'Potřeby RoPD'!$B$15:$B$49,$B97)</f>
        <v>0</v>
      </c>
      <c r="H97" s="309">
        <f>SUMIFS('Potřeby RoPD'!H$15:H$49,'Potřeby RoPD'!$B$15:$B$49,$B97)</f>
        <v>0</v>
      </c>
      <c r="I97" s="309">
        <f>SUMIFS('Potřeby RoPD'!I$15:I$49,'Potřeby RoPD'!$B$15:$B$49,$B97)</f>
        <v>0</v>
      </c>
      <c r="J97" s="309">
        <f>SUMIFS('Potřeby RoPD'!J$15:J$49,'Potřeby RoPD'!$B$15:$B$49,$B97)</f>
        <v>0</v>
      </c>
      <c r="K97" s="309">
        <f>SUMIFS('Potřeby RoPD'!K$15:K$49,'Potřeby RoPD'!$B$15:$B$49,$B97)</f>
        <v>0</v>
      </c>
    </row>
    <row r="98" spans="1:11" ht="14.4" customHeight="1" x14ac:dyDescent="0.3">
      <c r="A98" s="311" t="s">
        <v>106</v>
      </c>
      <c r="B98" s="250" t="s">
        <v>37</v>
      </c>
      <c r="C98" s="282">
        <f t="shared" si="53"/>
        <v>0</v>
      </c>
      <c r="D98" s="309">
        <f>SUMIFS('Potřeby RoPD'!D$15:D$49,'Potřeby RoPD'!$B$15:$B$49,$B98)</f>
        <v>0</v>
      </c>
      <c r="E98" s="309">
        <f>SUMIFS('Potřeby RoPD'!E$15:E$49,'Potřeby RoPD'!$B$15:$B$49,$B98)</f>
        <v>0</v>
      </c>
      <c r="F98" s="309">
        <f>SUMIFS('Potřeby RoPD'!F$15:F$49,'Potřeby RoPD'!$B$15:$B$49,$B98)</f>
        <v>0</v>
      </c>
      <c r="G98" s="309">
        <f>SUMIFS('Potřeby RoPD'!G$15:G$49,'Potřeby RoPD'!$B$15:$B$49,$B98)</f>
        <v>0</v>
      </c>
      <c r="H98" s="309">
        <f>SUMIFS('Potřeby RoPD'!H$15:H$49,'Potřeby RoPD'!$B$15:$B$49,$B98)</f>
        <v>0</v>
      </c>
      <c r="I98" s="309">
        <f>SUMIFS('Potřeby RoPD'!I$15:I$49,'Potřeby RoPD'!$B$15:$B$49,$B98)</f>
        <v>0</v>
      </c>
      <c r="J98" s="309">
        <f>SUMIFS('Potřeby RoPD'!J$15:J$49,'Potřeby RoPD'!$B$15:$B$49,$B98)</f>
        <v>0</v>
      </c>
      <c r="K98" s="309">
        <f>SUMIFS('Potřeby RoPD'!K$15:K$49,'Potřeby RoPD'!$B$15:$B$49,$B98)</f>
        <v>0</v>
      </c>
    </row>
    <row r="99" spans="1:11" ht="14.4" customHeight="1" x14ac:dyDescent="0.3">
      <c r="A99" s="311" t="s">
        <v>106</v>
      </c>
      <c r="B99" s="250" t="s">
        <v>38</v>
      </c>
      <c r="C99" s="282">
        <f t="shared" si="53"/>
        <v>0</v>
      </c>
      <c r="D99" s="309">
        <f>SUMIFS('Potřeby RoPD'!D$15:D$49,'Potřeby RoPD'!$B$15:$B$49,$B99)</f>
        <v>0</v>
      </c>
      <c r="E99" s="309">
        <f>SUMIFS('Potřeby RoPD'!E$15:E$49,'Potřeby RoPD'!$B$15:$B$49,$B99)</f>
        <v>0</v>
      </c>
      <c r="F99" s="309">
        <f>SUMIFS('Potřeby RoPD'!F$15:F$49,'Potřeby RoPD'!$B$15:$B$49,$B99)</f>
        <v>0</v>
      </c>
      <c r="G99" s="309">
        <f>SUMIFS('Potřeby RoPD'!G$15:G$49,'Potřeby RoPD'!$B$15:$B$49,$B99)</f>
        <v>0</v>
      </c>
      <c r="H99" s="309">
        <f>SUMIFS('Potřeby RoPD'!H$15:H$49,'Potřeby RoPD'!$B$15:$B$49,$B99)</f>
        <v>0</v>
      </c>
      <c r="I99" s="309">
        <f>SUMIFS('Potřeby RoPD'!I$15:I$49,'Potřeby RoPD'!$B$15:$B$49,$B99)</f>
        <v>0</v>
      </c>
      <c r="J99" s="309">
        <f>SUMIFS('Potřeby RoPD'!J$15:J$49,'Potřeby RoPD'!$B$15:$B$49,$B99)</f>
        <v>0</v>
      </c>
      <c r="K99" s="309">
        <f>SUMIFS('Potřeby RoPD'!K$15:K$49,'Potřeby RoPD'!$B$15:$B$49,$B99)</f>
        <v>0</v>
      </c>
    </row>
    <row r="100" spans="1:11" ht="14.4" customHeight="1" x14ac:dyDescent="0.3">
      <c r="A100" s="311" t="s">
        <v>106</v>
      </c>
      <c r="B100" s="250" t="s">
        <v>39</v>
      </c>
      <c r="C100" s="282">
        <f t="shared" si="53"/>
        <v>0</v>
      </c>
      <c r="D100" s="309">
        <f>SUMIFS('Potřeby RoPD'!D$15:D$49,'Potřeby RoPD'!$B$15:$B$49,$B100)</f>
        <v>0</v>
      </c>
      <c r="E100" s="309">
        <f>SUMIFS('Potřeby RoPD'!E$15:E$49,'Potřeby RoPD'!$B$15:$B$49,$B100)</f>
        <v>0</v>
      </c>
      <c r="F100" s="309">
        <f>SUMIFS('Potřeby RoPD'!F$15:F$49,'Potřeby RoPD'!$B$15:$B$49,$B100)</f>
        <v>0</v>
      </c>
      <c r="G100" s="309">
        <f>SUMIFS('Potřeby RoPD'!G$15:G$49,'Potřeby RoPD'!$B$15:$B$49,$B100)</f>
        <v>0</v>
      </c>
      <c r="H100" s="309">
        <f>SUMIFS('Potřeby RoPD'!H$15:H$49,'Potřeby RoPD'!$B$15:$B$49,$B100)</f>
        <v>0</v>
      </c>
      <c r="I100" s="309">
        <f>SUMIFS('Potřeby RoPD'!I$15:I$49,'Potřeby RoPD'!$B$15:$B$49,$B100)</f>
        <v>0</v>
      </c>
      <c r="J100" s="309">
        <f>SUMIFS('Potřeby RoPD'!J$15:J$49,'Potřeby RoPD'!$B$15:$B$49,$B100)</f>
        <v>0</v>
      </c>
      <c r="K100" s="309">
        <f>SUMIFS('Potřeby RoPD'!K$15:K$49,'Potřeby RoPD'!$B$15:$B$49,$B100)</f>
        <v>0</v>
      </c>
    </row>
    <row r="101" spans="1:11" ht="14.4" customHeight="1" x14ac:dyDescent="0.3">
      <c r="A101" s="311" t="s">
        <v>106</v>
      </c>
      <c r="B101" s="250" t="s">
        <v>40</v>
      </c>
      <c r="C101" s="282">
        <f t="shared" si="53"/>
        <v>0</v>
      </c>
      <c r="D101" s="309">
        <f>SUMIFS('Potřeby RoPD'!D$15:D$49,'Potřeby RoPD'!$B$15:$B$49,$B101)</f>
        <v>0</v>
      </c>
      <c r="E101" s="309">
        <f>SUMIFS('Potřeby RoPD'!E$15:E$49,'Potřeby RoPD'!$B$15:$B$49,$B101)</f>
        <v>0</v>
      </c>
      <c r="F101" s="309">
        <f>SUMIFS('Potřeby RoPD'!F$15:F$49,'Potřeby RoPD'!$B$15:$B$49,$B101)</f>
        <v>0</v>
      </c>
      <c r="G101" s="309">
        <f>SUMIFS('Potřeby RoPD'!G$15:G$49,'Potřeby RoPD'!$B$15:$B$49,$B101)</f>
        <v>0</v>
      </c>
      <c r="H101" s="309">
        <f>SUMIFS('Potřeby RoPD'!H$15:H$49,'Potřeby RoPD'!$B$15:$B$49,$B101)</f>
        <v>0</v>
      </c>
      <c r="I101" s="309">
        <f>SUMIFS('Potřeby RoPD'!I$15:I$49,'Potřeby RoPD'!$B$15:$B$49,$B101)</f>
        <v>0</v>
      </c>
      <c r="J101" s="309">
        <f>SUMIFS('Potřeby RoPD'!J$15:J$49,'Potřeby RoPD'!$B$15:$B$49,$B101)</f>
        <v>0</v>
      </c>
      <c r="K101" s="309">
        <f>SUMIFS('Potřeby RoPD'!K$15:K$49,'Potřeby RoPD'!$B$15:$B$49,$B101)</f>
        <v>0</v>
      </c>
    </row>
    <row r="102" spans="1:11" ht="14.4" customHeight="1" x14ac:dyDescent="0.3">
      <c r="A102" s="311" t="s">
        <v>106</v>
      </c>
      <c r="B102" s="250" t="s">
        <v>41</v>
      </c>
      <c r="C102" s="282">
        <f t="shared" si="53"/>
        <v>0</v>
      </c>
      <c r="D102" s="309">
        <f>SUMIFS('Potřeby RoPD'!D$15:D$49,'Potřeby RoPD'!$B$15:$B$49,$B102)</f>
        <v>0</v>
      </c>
      <c r="E102" s="309">
        <f>SUMIFS('Potřeby RoPD'!E$15:E$49,'Potřeby RoPD'!$B$15:$B$49,$B102)</f>
        <v>0</v>
      </c>
      <c r="F102" s="309">
        <f>SUMIFS('Potřeby RoPD'!F$15:F$49,'Potřeby RoPD'!$B$15:$B$49,$B102)</f>
        <v>0</v>
      </c>
      <c r="G102" s="309">
        <f>SUMIFS('Potřeby RoPD'!G$15:G$49,'Potřeby RoPD'!$B$15:$B$49,$B102)</f>
        <v>0</v>
      </c>
      <c r="H102" s="309">
        <f>SUMIFS('Potřeby RoPD'!H$15:H$49,'Potřeby RoPD'!$B$15:$B$49,$B102)</f>
        <v>0</v>
      </c>
      <c r="I102" s="309">
        <f>SUMIFS('Potřeby RoPD'!I$15:I$49,'Potřeby RoPD'!$B$15:$B$49,$B102)</f>
        <v>0</v>
      </c>
      <c r="J102" s="309">
        <f>SUMIFS('Potřeby RoPD'!J$15:J$49,'Potřeby RoPD'!$B$15:$B$49,$B102)</f>
        <v>0</v>
      </c>
      <c r="K102" s="309">
        <f>SUMIFS('Potřeby RoPD'!K$15:K$49,'Potřeby RoPD'!$B$15:$B$49,$B102)</f>
        <v>0</v>
      </c>
    </row>
    <row r="103" spans="1:11" x14ac:dyDescent="0.3">
      <c r="A103" s="311" t="s">
        <v>106</v>
      </c>
      <c r="B103" s="250" t="s">
        <v>437</v>
      </c>
      <c r="C103" s="282">
        <f t="shared" si="53"/>
        <v>0</v>
      </c>
      <c r="D103" s="309">
        <f>SUMIFS('Potřeby RoPD'!D$15:D$49,'Potřeby RoPD'!$B$15:$B$49,$B103)</f>
        <v>0</v>
      </c>
      <c r="E103" s="309">
        <f>SUMIFS('Potřeby RoPD'!E$15:E$49,'Potřeby RoPD'!$B$15:$B$49,$B103)</f>
        <v>0</v>
      </c>
      <c r="F103" s="309">
        <f>SUMIFS('Potřeby RoPD'!F$15:F$49,'Potřeby RoPD'!$B$15:$B$49,$B103)</f>
        <v>0</v>
      </c>
      <c r="G103" s="309">
        <f>SUMIFS('Potřeby RoPD'!G$15:G$49,'Potřeby RoPD'!$B$15:$B$49,$B103)</f>
        <v>0</v>
      </c>
      <c r="H103" s="309">
        <f>SUMIFS('Potřeby RoPD'!H$15:H$49,'Potřeby RoPD'!$B$15:$B$49,$B103)</f>
        <v>0</v>
      </c>
      <c r="I103" s="309">
        <f>SUMIFS('Potřeby RoPD'!I$15:I$49,'Potřeby RoPD'!$B$15:$B$49,$B103)</f>
        <v>0</v>
      </c>
      <c r="J103" s="309">
        <f>SUMIFS('Potřeby RoPD'!J$15:J$49,'Potřeby RoPD'!$B$15:$B$49,$B103)</f>
        <v>0</v>
      </c>
      <c r="K103" s="309">
        <f>SUMIFS('Potřeby RoPD'!K$15:K$49,'Potřeby RoPD'!$B$15:$B$49,$B103)</f>
        <v>0</v>
      </c>
    </row>
    <row r="104" spans="1:11" x14ac:dyDescent="0.3">
      <c r="A104" s="311" t="s">
        <v>106</v>
      </c>
      <c r="B104" s="250" t="s">
        <v>42</v>
      </c>
      <c r="C104" s="282">
        <f t="shared" si="53"/>
        <v>0</v>
      </c>
      <c r="D104" s="309">
        <f>SUMIFS('Potřeby RoPD'!D$15:D$49,'Potřeby RoPD'!$B$15:$B$49,$B104)</f>
        <v>0</v>
      </c>
      <c r="E104" s="309">
        <f>SUMIFS('Potřeby RoPD'!E$15:E$49,'Potřeby RoPD'!$B$15:$B$49,$B104)</f>
        <v>0</v>
      </c>
      <c r="F104" s="309">
        <f>SUMIFS('Potřeby RoPD'!F$15:F$49,'Potřeby RoPD'!$B$15:$B$49,$B104)</f>
        <v>0</v>
      </c>
      <c r="G104" s="309">
        <f>SUMIFS('Potřeby RoPD'!G$15:G$49,'Potřeby RoPD'!$B$15:$B$49,$B104)</f>
        <v>0</v>
      </c>
      <c r="H104" s="309">
        <f>SUMIFS('Potřeby RoPD'!H$15:H$49,'Potřeby RoPD'!$B$15:$B$49,$B104)</f>
        <v>0</v>
      </c>
      <c r="I104" s="309">
        <f>SUMIFS('Potřeby RoPD'!I$15:I$49,'Potřeby RoPD'!$B$15:$B$49,$B104)</f>
        <v>0</v>
      </c>
      <c r="J104" s="309">
        <f>SUMIFS('Potřeby RoPD'!J$15:J$49,'Potřeby RoPD'!$B$15:$B$49,$B104)</f>
        <v>0</v>
      </c>
      <c r="K104" s="309">
        <f>SUMIFS('Potřeby RoPD'!K$15:K$49,'Potřeby RoPD'!$B$15:$B$49,$B104)</f>
        <v>0</v>
      </c>
    </row>
    <row r="105" spans="1:11" x14ac:dyDescent="0.3">
      <c r="A105" s="311" t="s">
        <v>106</v>
      </c>
      <c r="B105" s="250" t="s">
        <v>43</v>
      </c>
      <c r="C105" s="282">
        <f t="shared" si="53"/>
        <v>0</v>
      </c>
      <c r="D105" s="309">
        <f>SUMIFS('Potřeby RoPD'!D$15:D$49,'Potřeby RoPD'!$B$15:$B$49,$B105)</f>
        <v>0</v>
      </c>
      <c r="E105" s="309">
        <f>SUMIFS('Potřeby RoPD'!E$15:E$49,'Potřeby RoPD'!$B$15:$B$49,$B105)</f>
        <v>0</v>
      </c>
      <c r="F105" s="309">
        <f>SUMIFS('Potřeby RoPD'!F$15:F$49,'Potřeby RoPD'!$B$15:$B$49,$B105)</f>
        <v>0</v>
      </c>
      <c r="G105" s="309">
        <f>SUMIFS('Potřeby RoPD'!G$15:G$49,'Potřeby RoPD'!$B$15:$B$49,$B105)</f>
        <v>0</v>
      </c>
      <c r="H105" s="309">
        <f>SUMIFS('Potřeby RoPD'!H$15:H$49,'Potřeby RoPD'!$B$15:$B$49,$B105)</f>
        <v>0</v>
      </c>
      <c r="I105" s="309">
        <f>SUMIFS('Potřeby RoPD'!I$15:I$49,'Potřeby RoPD'!$B$15:$B$49,$B105)</f>
        <v>0</v>
      </c>
      <c r="J105" s="309">
        <f>SUMIFS('Potřeby RoPD'!J$15:J$49,'Potřeby RoPD'!$B$15:$B$49,$B105)</f>
        <v>0</v>
      </c>
      <c r="K105" s="309">
        <f>SUMIFS('Potřeby RoPD'!K$15:K$49,'Potřeby RoPD'!$B$15:$B$49,$B105)</f>
        <v>0</v>
      </c>
    </row>
    <row r="106" spans="1:11" x14ac:dyDescent="0.3">
      <c r="A106" s="311" t="s">
        <v>106</v>
      </c>
      <c r="B106" s="250" t="s">
        <v>44</v>
      </c>
      <c r="C106" s="282">
        <f t="shared" si="53"/>
        <v>0</v>
      </c>
      <c r="D106" s="309">
        <f>SUMIFS('Potřeby RoPD'!D$15:D$49,'Potřeby RoPD'!$B$15:$B$49,$B106)</f>
        <v>0</v>
      </c>
      <c r="E106" s="309">
        <f>SUMIFS('Potřeby RoPD'!E$15:E$49,'Potřeby RoPD'!$B$15:$B$49,$B106)</f>
        <v>0</v>
      </c>
      <c r="F106" s="309">
        <f>SUMIFS('Potřeby RoPD'!F$15:F$49,'Potřeby RoPD'!$B$15:$B$49,$B106)</f>
        <v>0</v>
      </c>
      <c r="G106" s="309">
        <f>SUMIFS('Potřeby RoPD'!G$15:G$49,'Potřeby RoPD'!$B$15:$B$49,$B106)</f>
        <v>0</v>
      </c>
      <c r="H106" s="309">
        <f>SUMIFS('Potřeby RoPD'!H$15:H$49,'Potřeby RoPD'!$B$15:$B$49,$B106)</f>
        <v>0</v>
      </c>
      <c r="I106" s="309">
        <f>SUMIFS('Potřeby RoPD'!I$15:I$49,'Potřeby RoPD'!$B$15:$B$49,$B106)</f>
        <v>0</v>
      </c>
      <c r="J106" s="309">
        <f>SUMIFS('Potřeby RoPD'!J$15:J$49,'Potřeby RoPD'!$B$15:$B$49,$B106)</f>
        <v>0</v>
      </c>
      <c r="K106" s="309">
        <f>SUMIFS('Potřeby RoPD'!K$15:K$49,'Potřeby RoPD'!$B$15:$B$49,$B106)</f>
        <v>0</v>
      </c>
    </row>
    <row r="107" spans="1:11" x14ac:dyDescent="0.3">
      <c r="A107" s="311" t="s">
        <v>106</v>
      </c>
      <c r="B107" s="250" t="s">
        <v>45</v>
      </c>
      <c r="C107" s="282">
        <f t="shared" si="53"/>
        <v>0</v>
      </c>
      <c r="D107" s="309">
        <f>SUMIFS('Potřeby RoPD'!D$15:D$49,'Potřeby RoPD'!$B$15:$B$49,$B107)</f>
        <v>0</v>
      </c>
      <c r="E107" s="309">
        <f>SUMIFS('Potřeby RoPD'!E$15:E$49,'Potřeby RoPD'!$B$15:$B$49,$B107)</f>
        <v>0</v>
      </c>
      <c r="F107" s="309">
        <f>SUMIFS('Potřeby RoPD'!F$15:F$49,'Potřeby RoPD'!$B$15:$B$49,$B107)</f>
        <v>0</v>
      </c>
      <c r="G107" s="309">
        <f>SUMIFS('Potřeby RoPD'!G$15:G$49,'Potřeby RoPD'!$B$15:$B$49,$B107)</f>
        <v>0</v>
      </c>
      <c r="H107" s="309">
        <f>SUMIFS('Potřeby RoPD'!H$15:H$49,'Potřeby RoPD'!$B$15:$B$49,$B107)</f>
        <v>0</v>
      </c>
      <c r="I107" s="309">
        <f>SUMIFS('Potřeby RoPD'!I$15:I$49,'Potřeby RoPD'!$B$15:$B$49,$B107)</f>
        <v>0</v>
      </c>
      <c r="J107" s="309">
        <f>SUMIFS('Potřeby RoPD'!J$15:J$49,'Potřeby RoPD'!$B$15:$B$49,$B107)</f>
        <v>0</v>
      </c>
      <c r="K107" s="309">
        <f>SUMIFS('Potřeby RoPD'!K$15:K$49,'Potřeby RoPD'!$B$15:$B$49,$B107)</f>
        <v>0</v>
      </c>
    </row>
    <row r="108" spans="1:11" x14ac:dyDescent="0.3">
      <c r="A108" s="311" t="s">
        <v>106</v>
      </c>
      <c r="B108" s="249" t="s">
        <v>438</v>
      </c>
      <c r="C108" s="282">
        <f t="shared" si="53"/>
        <v>0</v>
      </c>
      <c r="D108" s="309">
        <f>SUMIFS('Potřeby RoPD'!D$15:D$49,'Potřeby RoPD'!$B$15:$B$49,$B108)</f>
        <v>0</v>
      </c>
      <c r="E108" s="309">
        <f>SUMIFS('Potřeby RoPD'!E$15:E$49,'Potřeby RoPD'!$B$15:$B$49,$B108)</f>
        <v>0</v>
      </c>
      <c r="F108" s="309">
        <f>SUMIFS('Potřeby RoPD'!F$15:F$49,'Potřeby RoPD'!$B$15:$B$49,$B108)</f>
        <v>0</v>
      </c>
      <c r="G108" s="309">
        <f>SUMIFS('Potřeby RoPD'!G$15:G$49,'Potřeby RoPD'!$B$15:$B$49,$B108)</f>
        <v>0</v>
      </c>
      <c r="H108" s="309">
        <f>SUMIFS('Potřeby RoPD'!H$15:H$49,'Potřeby RoPD'!$B$15:$B$49,$B108)</f>
        <v>0</v>
      </c>
      <c r="I108" s="309">
        <f>SUMIFS('Potřeby RoPD'!I$15:I$49,'Potřeby RoPD'!$B$15:$B$49,$B108)</f>
        <v>0</v>
      </c>
      <c r="J108" s="309">
        <f>SUMIFS('Potřeby RoPD'!J$15:J$49,'Potřeby RoPD'!$B$15:$B$49,$B108)</f>
        <v>0</v>
      </c>
      <c r="K108" s="309">
        <f>SUMIFS('Potřeby RoPD'!K$15:K$49,'Potřeby RoPD'!$B$15:$B$49,$B108)</f>
        <v>0</v>
      </c>
    </row>
    <row r="109" spans="1:11" x14ac:dyDescent="0.3">
      <c r="A109" s="308" t="s">
        <v>477</v>
      </c>
      <c r="B109" s="274"/>
      <c r="C109" s="276"/>
      <c r="D109" s="274"/>
      <c r="E109" s="274"/>
      <c r="F109" s="274"/>
      <c r="G109" s="274"/>
      <c r="H109" s="274"/>
      <c r="I109" s="274"/>
      <c r="J109" s="274"/>
      <c r="K109" s="274"/>
    </row>
    <row r="110" spans="1:11" s="261" customFormat="1" x14ac:dyDescent="0.3">
      <c r="A110" s="264" t="s">
        <v>104</v>
      </c>
      <c r="B110" s="313" t="s">
        <v>96</v>
      </c>
      <c r="C110" s="264" t="s">
        <v>109</v>
      </c>
      <c r="D110" s="264">
        <v>2016</v>
      </c>
      <c r="E110" s="264">
        <v>2017</v>
      </c>
      <c r="F110" s="264">
        <v>2018</v>
      </c>
      <c r="G110" s="264">
        <v>2019</v>
      </c>
      <c r="H110" s="264">
        <v>2020</v>
      </c>
      <c r="I110" s="264">
        <v>2021</v>
      </c>
      <c r="J110" s="264">
        <v>2022</v>
      </c>
      <c r="K110" s="264">
        <v>2023</v>
      </c>
    </row>
    <row r="111" spans="1:11" ht="14.4" customHeight="1" x14ac:dyDescent="0.3">
      <c r="A111" s="310" t="s">
        <v>105</v>
      </c>
      <c r="B111" s="250" t="s">
        <v>2</v>
      </c>
      <c r="C111" s="282">
        <f>SUM(D111:K111)</f>
        <v>0</v>
      </c>
      <c r="D111" s="309">
        <f>SUMIFS('Potřeby Změna'!D$15:D$49,'Potřeby Změna'!$B$15:$B$49,$B111)</f>
        <v>0</v>
      </c>
      <c r="E111" s="309">
        <f>SUMIFS('Potřeby Změna'!E$15:E$49,'Potřeby Změna'!$B$15:$B$49,$B111)</f>
        <v>0</v>
      </c>
      <c r="F111" s="309">
        <f>SUMIFS('Potřeby Změna'!F$15:F$49,'Potřeby Změna'!$B$15:$B$49,$B111)</f>
        <v>0</v>
      </c>
      <c r="G111" s="309">
        <f>SUMIFS('Potřeby Změna'!G$15:G$49,'Potřeby Změna'!$B$15:$B$49,$B111)</f>
        <v>0</v>
      </c>
      <c r="H111" s="309">
        <f>SUMIFS('Potřeby Změna'!H$15:H$49,'Potřeby Změna'!$B$15:$B$49,$B111)</f>
        <v>0</v>
      </c>
      <c r="I111" s="309">
        <f>SUMIFS('Potřeby Změna'!I$15:I$49,'Potřeby Změna'!$B$15:$B$49,$B111)</f>
        <v>0</v>
      </c>
      <c r="J111" s="309">
        <f>SUMIFS('Potřeby Změna'!J$15:J$49,'Potřeby Změna'!$B$15:$B$49,$B111)</f>
        <v>0</v>
      </c>
      <c r="K111" s="309">
        <f>SUMIFS('Potřeby Změna'!K$15:K$49,'Potřeby Změna'!$B$15:$B$49,$B111)</f>
        <v>0</v>
      </c>
    </row>
    <row r="112" spans="1:11" ht="14.4" customHeight="1" x14ac:dyDescent="0.3">
      <c r="A112" s="310" t="s">
        <v>105</v>
      </c>
      <c r="B112" s="250" t="s">
        <v>433</v>
      </c>
      <c r="C112" s="282">
        <f>SUM(D112:K112)</f>
        <v>0</v>
      </c>
      <c r="D112" s="309">
        <f>SUMIFS('Potřeby Změna'!D$15:D$49,'Potřeby Změna'!$B$15:$B$49,$B112)</f>
        <v>0</v>
      </c>
      <c r="E112" s="309">
        <f>SUMIFS('Potřeby Změna'!E$15:E$49,'Potřeby Změna'!$B$15:$B$49,$B112)</f>
        <v>0</v>
      </c>
      <c r="F112" s="309">
        <f>SUMIFS('Potřeby Změna'!F$15:F$49,'Potřeby Změna'!$B$15:$B$49,$B112)</f>
        <v>0</v>
      </c>
      <c r="G112" s="309">
        <f>SUMIFS('Potřeby Změna'!G$15:G$49,'Potřeby Změna'!$B$15:$B$49,$B112)</f>
        <v>0</v>
      </c>
      <c r="H112" s="309">
        <f>SUMIFS('Potřeby Změna'!H$15:H$49,'Potřeby Změna'!$B$15:$B$49,$B112)</f>
        <v>0</v>
      </c>
      <c r="I112" s="309">
        <f>SUMIFS('Potřeby Změna'!I$15:I$49,'Potřeby Změna'!$B$15:$B$49,$B112)</f>
        <v>0</v>
      </c>
      <c r="J112" s="309">
        <f>SUMIFS('Potřeby Změna'!J$15:J$49,'Potřeby Změna'!$B$15:$B$49,$B112)</f>
        <v>0</v>
      </c>
      <c r="K112" s="309">
        <f>SUMIFS('Potřeby Změna'!K$15:K$49,'Potřeby Změna'!$B$15:$B$49,$B112)</f>
        <v>0</v>
      </c>
    </row>
    <row r="113" spans="1:11" ht="14.4" customHeight="1" x14ac:dyDescent="0.3">
      <c r="A113" s="310" t="s">
        <v>105</v>
      </c>
      <c r="B113" s="250" t="s">
        <v>3</v>
      </c>
      <c r="C113" s="282">
        <f>SUM(D113:K113)</f>
        <v>0</v>
      </c>
      <c r="D113" s="309">
        <f>SUMIFS('Potřeby Změna'!D$15:D$49,'Potřeby Změna'!$B$15:$B$49,$B113)</f>
        <v>0</v>
      </c>
      <c r="E113" s="309">
        <f>SUMIFS('Potřeby Změna'!E$15:E$49,'Potřeby Změna'!$B$15:$B$49,$B113)</f>
        <v>0</v>
      </c>
      <c r="F113" s="309">
        <f>SUMIFS('Potřeby Změna'!F$15:F$49,'Potřeby Změna'!$B$15:$B$49,$B113)</f>
        <v>0</v>
      </c>
      <c r="G113" s="309">
        <f>SUMIFS('Potřeby Změna'!G$15:G$49,'Potřeby Změna'!$B$15:$B$49,$B113)</f>
        <v>0</v>
      </c>
      <c r="H113" s="309">
        <f>SUMIFS('Potřeby Změna'!H$15:H$49,'Potřeby Změna'!$B$15:$B$49,$B113)</f>
        <v>0</v>
      </c>
      <c r="I113" s="309">
        <f>SUMIFS('Potřeby Změna'!I$15:I$49,'Potřeby Změna'!$B$15:$B$49,$B113)</f>
        <v>0</v>
      </c>
      <c r="J113" s="309">
        <f>SUMIFS('Potřeby Změna'!J$15:J$49,'Potřeby Změna'!$B$15:$B$49,$B113)</f>
        <v>0</v>
      </c>
      <c r="K113" s="309">
        <f>SUMIFS('Potřeby Změna'!K$15:K$49,'Potřeby Změna'!$B$15:$B$49,$B113)</f>
        <v>0</v>
      </c>
    </row>
    <row r="114" spans="1:11" ht="14.4" customHeight="1" x14ac:dyDescent="0.3">
      <c r="A114" s="310" t="s">
        <v>105</v>
      </c>
      <c r="B114" s="250" t="s">
        <v>4</v>
      </c>
      <c r="C114" s="282">
        <f t="shared" ref="C114:C162" si="54">SUM(D114:K114)</f>
        <v>0</v>
      </c>
      <c r="D114" s="309">
        <f>SUMIFS('Potřeby Změna'!D$15:D$49,'Potřeby Změna'!$B$15:$B$49,$B114)</f>
        <v>0</v>
      </c>
      <c r="E114" s="309">
        <f>SUMIFS('Potřeby Změna'!E$15:E$49,'Potřeby Změna'!$B$15:$B$49,$B114)</f>
        <v>0</v>
      </c>
      <c r="F114" s="309">
        <f>SUMIFS('Potřeby Změna'!F$15:F$49,'Potřeby Změna'!$B$15:$B$49,$B114)</f>
        <v>0</v>
      </c>
      <c r="G114" s="309">
        <f>SUMIFS('Potřeby Změna'!G$15:G$49,'Potřeby Změna'!$B$15:$B$49,$B114)</f>
        <v>0</v>
      </c>
      <c r="H114" s="309">
        <f>SUMIFS('Potřeby Změna'!H$15:H$49,'Potřeby Změna'!$B$15:$B$49,$B114)</f>
        <v>0</v>
      </c>
      <c r="I114" s="309">
        <f>SUMIFS('Potřeby Změna'!I$15:I$49,'Potřeby Změna'!$B$15:$B$49,$B114)</f>
        <v>0</v>
      </c>
      <c r="J114" s="309">
        <f>SUMIFS('Potřeby Změna'!J$15:J$49,'Potřeby Změna'!$B$15:$B$49,$B114)</f>
        <v>0</v>
      </c>
      <c r="K114" s="309">
        <f>SUMIFS('Potřeby Změna'!K$15:K$49,'Potřeby Změna'!$B$15:$B$49,$B114)</f>
        <v>0</v>
      </c>
    </row>
    <row r="115" spans="1:11" ht="14.4" customHeight="1" x14ac:dyDescent="0.3">
      <c r="A115" s="310" t="s">
        <v>105</v>
      </c>
      <c r="B115" s="250" t="s">
        <v>5</v>
      </c>
      <c r="C115" s="282">
        <f t="shared" si="54"/>
        <v>0</v>
      </c>
      <c r="D115" s="309">
        <f>SUMIFS('Potřeby Změna'!D$15:D$49,'Potřeby Změna'!$B$15:$B$49,$B115)</f>
        <v>0</v>
      </c>
      <c r="E115" s="309">
        <f>SUMIFS('Potřeby Změna'!E$15:E$49,'Potřeby Změna'!$B$15:$B$49,$B115)</f>
        <v>0</v>
      </c>
      <c r="F115" s="309">
        <f>SUMIFS('Potřeby Změna'!F$15:F$49,'Potřeby Změna'!$B$15:$B$49,$B115)</f>
        <v>0</v>
      </c>
      <c r="G115" s="309">
        <f>SUMIFS('Potřeby Změna'!G$15:G$49,'Potřeby Změna'!$B$15:$B$49,$B115)</f>
        <v>0</v>
      </c>
      <c r="H115" s="309">
        <f>SUMIFS('Potřeby Změna'!H$15:H$49,'Potřeby Změna'!$B$15:$B$49,$B115)</f>
        <v>0</v>
      </c>
      <c r="I115" s="309">
        <f>SUMIFS('Potřeby Změna'!I$15:I$49,'Potřeby Změna'!$B$15:$B$49,$B115)</f>
        <v>0</v>
      </c>
      <c r="J115" s="309">
        <f>SUMIFS('Potřeby Změna'!J$15:J$49,'Potřeby Změna'!$B$15:$B$49,$B115)</f>
        <v>0</v>
      </c>
      <c r="K115" s="309">
        <f>SUMIFS('Potřeby Změna'!K$15:K$49,'Potřeby Změna'!$B$15:$B$49,$B115)</f>
        <v>0</v>
      </c>
    </row>
    <row r="116" spans="1:11" ht="14.4" customHeight="1" x14ac:dyDescent="0.3">
      <c r="A116" s="310" t="s">
        <v>105</v>
      </c>
      <c r="B116" s="250" t="s">
        <v>6</v>
      </c>
      <c r="C116" s="282">
        <f t="shared" si="54"/>
        <v>0</v>
      </c>
      <c r="D116" s="309">
        <f>SUMIFS('Potřeby Změna'!D$15:D$49,'Potřeby Změna'!$B$15:$B$49,$B116)</f>
        <v>0</v>
      </c>
      <c r="E116" s="309">
        <f>SUMIFS('Potřeby Změna'!E$15:E$49,'Potřeby Změna'!$B$15:$B$49,$B116)</f>
        <v>0</v>
      </c>
      <c r="F116" s="309">
        <f>SUMIFS('Potřeby Změna'!F$15:F$49,'Potřeby Změna'!$B$15:$B$49,$B116)</f>
        <v>0</v>
      </c>
      <c r="G116" s="309">
        <f>SUMIFS('Potřeby Změna'!G$15:G$49,'Potřeby Změna'!$B$15:$B$49,$B116)</f>
        <v>0</v>
      </c>
      <c r="H116" s="309">
        <f>SUMIFS('Potřeby Změna'!H$15:H$49,'Potřeby Změna'!$B$15:$B$49,$B116)</f>
        <v>0</v>
      </c>
      <c r="I116" s="309">
        <f>SUMIFS('Potřeby Změna'!I$15:I$49,'Potřeby Změna'!$B$15:$B$49,$B116)</f>
        <v>0</v>
      </c>
      <c r="J116" s="309">
        <f>SUMIFS('Potřeby Změna'!J$15:J$49,'Potřeby Změna'!$B$15:$B$49,$B116)</f>
        <v>0</v>
      </c>
      <c r="K116" s="309">
        <f>SUMIFS('Potřeby Změna'!K$15:K$49,'Potřeby Změna'!$B$15:$B$49,$B116)</f>
        <v>0</v>
      </c>
    </row>
    <row r="117" spans="1:11" ht="14.4" customHeight="1" x14ac:dyDescent="0.3">
      <c r="A117" s="310" t="s">
        <v>105</v>
      </c>
      <c r="B117" s="250" t="s">
        <v>7</v>
      </c>
      <c r="C117" s="282">
        <f t="shared" si="54"/>
        <v>0</v>
      </c>
      <c r="D117" s="309">
        <f>SUMIFS('Potřeby Změna'!D$15:D$49,'Potřeby Změna'!$B$15:$B$49,$B117)</f>
        <v>0</v>
      </c>
      <c r="E117" s="309">
        <f>SUMIFS('Potřeby Změna'!E$15:E$49,'Potřeby Změna'!$B$15:$B$49,$B117)</f>
        <v>0</v>
      </c>
      <c r="F117" s="309">
        <f>SUMIFS('Potřeby Změna'!F$15:F$49,'Potřeby Změna'!$B$15:$B$49,$B117)</f>
        <v>0</v>
      </c>
      <c r="G117" s="309">
        <f>SUMIFS('Potřeby Změna'!G$15:G$49,'Potřeby Změna'!$B$15:$B$49,$B117)</f>
        <v>0</v>
      </c>
      <c r="H117" s="309">
        <f>SUMIFS('Potřeby Změna'!H$15:H$49,'Potřeby Změna'!$B$15:$B$49,$B117)</f>
        <v>0</v>
      </c>
      <c r="I117" s="309">
        <f>SUMIFS('Potřeby Změna'!I$15:I$49,'Potřeby Změna'!$B$15:$B$49,$B117)</f>
        <v>0</v>
      </c>
      <c r="J117" s="309">
        <f>SUMIFS('Potřeby Změna'!J$15:J$49,'Potřeby Změna'!$B$15:$B$49,$B117)</f>
        <v>0</v>
      </c>
      <c r="K117" s="309">
        <f>SUMIFS('Potřeby Změna'!K$15:K$49,'Potřeby Změna'!$B$15:$B$49,$B117)</f>
        <v>0</v>
      </c>
    </row>
    <row r="118" spans="1:11" ht="14.4" customHeight="1" x14ac:dyDescent="0.3">
      <c r="A118" s="310" t="s">
        <v>105</v>
      </c>
      <c r="B118" s="250" t="s">
        <v>8</v>
      </c>
      <c r="C118" s="282">
        <f t="shared" si="54"/>
        <v>0</v>
      </c>
      <c r="D118" s="309">
        <f>SUMIFS('Potřeby Změna'!D$15:D$49,'Potřeby Změna'!$B$15:$B$49,$B118)</f>
        <v>0</v>
      </c>
      <c r="E118" s="309">
        <f>SUMIFS('Potřeby Změna'!E$15:E$49,'Potřeby Změna'!$B$15:$B$49,$B118)</f>
        <v>0</v>
      </c>
      <c r="F118" s="309">
        <f>SUMIFS('Potřeby Změna'!F$15:F$49,'Potřeby Změna'!$B$15:$B$49,$B118)</f>
        <v>0</v>
      </c>
      <c r="G118" s="309">
        <f>SUMIFS('Potřeby Změna'!G$15:G$49,'Potřeby Změna'!$B$15:$B$49,$B118)</f>
        <v>0</v>
      </c>
      <c r="H118" s="309">
        <f>SUMIFS('Potřeby Změna'!H$15:H$49,'Potřeby Změna'!$B$15:$B$49,$B118)</f>
        <v>0</v>
      </c>
      <c r="I118" s="309">
        <f>SUMIFS('Potřeby Změna'!I$15:I$49,'Potřeby Změna'!$B$15:$B$49,$B118)</f>
        <v>0</v>
      </c>
      <c r="J118" s="309">
        <f>SUMIFS('Potřeby Změna'!J$15:J$49,'Potřeby Změna'!$B$15:$B$49,$B118)</f>
        <v>0</v>
      </c>
      <c r="K118" s="309">
        <f>SUMIFS('Potřeby Změna'!K$15:K$49,'Potřeby Změna'!$B$15:$B$49,$B118)</f>
        <v>0</v>
      </c>
    </row>
    <row r="119" spans="1:11" ht="14.4" customHeight="1" x14ac:dyDescent="0.3">
      <c r="A119" s="310" t="s">
        <v>105</v>
      </c>
      <c r="B119" s="250" t="s">
        <v>9</v>
      </c>
      <c r="C119" s="282">
        <f t="shared" si="54"/>
        <v>0</v>
      </c>
      <c r="D119" s="309">
        <f>SUMIFS('Potřeby Změna'!D$15:D$49,'Potřeby Změna'!$B$15:$B$49,$B119)</f>
        <v>0</v>
      </c>
      <c r="E119" s="309">
        <f>SUMIFS('Potřeby Změna'!E$15:E$49,'Potřeby Změna'!$B$15:$B$49,$B119)</f>
        <v>0</v>
      </c>
      <c r="F119" s="309">
        <f>SUMIFS('Potřeby Změna'!F$15:F$49,'Potřeby Změna'!$B$15:$B$49,$B119)</f>
        <v>0</v>
      </c>
      <c r="G119" s="309">
        <f>SUMIFS('Potřeby Změna'!G$15:G$49,'Potřeby Změna'!$B$15:$B$49,$B119)</f>
        <v>0</v>
      </c>
      <c r="H119" s="309">
        <f>SUMIFS('Potřeby Změna'!H$15:H$49,'Potřeby Změna'!$B$15:$B$49,$B119)</f>
        <v>0</v>
      </c>
      <c r="I119" s="309">
        <f>SUMIFS('Potřeby Změna'!I$15:I$49,'Potřeby Změna'!$B$15:$B$49,$B119)</f>
        <v>0</v>
      </c>
      <c r="J119" s="309">
        <f>SUMIFS('Potřeby Změna'!J$15:J$49,'Potřeby Změna'!$B$15:$B$49,$B119)</f>
        <v>0</v>
      </c>
      <c r="K119" s="309">
        <f>SUMIFS('Potřeby Změna'!K$15:K$49,'Potřeby Změna'!$B$15:$B$49,$B119)</f>
        <v>0</v>
      </c>
    </row>
    <row r="120" spans="1:11" ht="14.4" customHeight="1" x14ac:dyDescent="0.3">
      <c r="A120" s="310" t="s">
        <v>105</v>
      </c>
      <c r="B120" s="250" t="s">
        <v>434</v>
      </c>
      <c r="C120" s="282">
        <f t="shared" si="54"/>
        <v>0</v>
      </c>
      <c r="D120" s="309">
        <f>SUMIFS('Potřeby Změna'!D$15:D$49,'Potřeby Změna'!$B$15:$B$49,$B120)</f>
        <v>0</v>
      </c>
      <c r="E120" s="309">
        <f>SUMIFS('Potřeby Změna'!E$15:E$49,'Potřeby Změna'!$B$15:$B$49,$B120)</f>
        <v>0</v>
      </c>
      <c r="F120" s="309">
        <f>SUMIFS('Potřeby Změna'!F$15:F$49,'Potřeby Změna'!$B$15:$B$49,$B120)</f>
        <v>0</v>
      </c>
      <c r="G120" s="309">
        <f>SUMIFS('Potřeby Změna'!G$15:G$49,'Potřeby Změna'!$B$15:$B$49,$B120)</f>
        <v>0</v>
      </c>
      <c r="H120" s="309">
        <f>SUMIFS('Potřeby Změna'!H$15:H$49,'Potřeby Změna'!$B$15:$B$49,$B120)</f>
        <v>0</v>
      </c>
      <c r="I120" s="309">
        <f>SUMIFS('Potřeby Změna'!I$15:I$49,'Potřeby Změna'!$B$15:$B$49,$B120)</f>
        <v>0</v>
      </c>
      <c r="J120" s="309">
        <f>SUMIFS('Potřeby Změna'!J$15:J$49,'Potřeby Změna'!$B$15:$B$49,$B120)</f>
        <v>0</v>
      </c>
      <c r="K120" s="309">
        <f>SUMIFS('Potřeby Změna'!K$15:K$49,'Potřeby Změna'!$B$15:$B$49,$B120)</f>
        <v>0</v>
      </c>
    </row>
    <row r="121" spans="1:11" ht="14.4" customHeight="1" x14ac:dyDescent="0.3">
      <c r="A121" s="310" t="s">
        <v>105</v>
      </c>
      <c r="B121" s="250" t="s">
        <v>10</v>
      </c>
      <c r="C121" s="282">
        <f t="shared" si="54"/>
        <v>0</v>
      </c>
      <c r="D121" s="309">
        <f>SUMIFS('Potřeby Změna'!D$15:D$49,'Potřeby Změna'!$B$15:$B$49,$B121)</f>
        <v>0</v>
      </c>
      <c r="E121" s="309">
        <f>SUMIFS('Potřeby Změna'!E$15:E$49,'Potřeby Změna'!$B$15:$B$49,$B121)</f>
        <v>0</v>
      </c>
      <c r="F121" s="309">
        <f>SUMIFS('Potřeby Změna'!F$15:F$49,'Potřeby Změna'!$B$15:$B$49,$B121)</f>
        <v>0</v>
      </c>
      <c r="G121" s="309">
        <f>SUMIFS('Potřeby Změna'!G$15:G$49,'Potřeby Změna'!$B$15:$B$49,$B121)</f>
        <v>0</v>
      </c>
      <c r="H121" s="309">
        <f>SUMIFS('Potřeby Změna'!H$15:H$49,'Potřeby Změna'!$B$15:$B$49,$B121)</f>
        <v>0</v>
      </c>
      <c r="I121" s="309">
        <f>SUMIFS('Potřeby Změna'!I$15:I$49,'Potřeby Změna'!$B$15:$B$49,$B121)</f>
        <v>0</v>
      </c>
      <c r="J121" s="309">
        <f>SUMIFS('Potřeby Změna'!J$15:J$49,'Potřeby Změna'!$B$15:$B$49,$B121)</f>
        <v>0</v>
      </c>
      <c r="K121" s="309">
        <f>SUMIFS('Potřeby Změna'!K$15:K$49,'Potřeby Změna'!$B$15:$B$49,$B121)</f>
        <v>0</v>
      </c>
    </row>
    <row r="122" spans="1:11" ht="14.4" customHeight="1" x14ac:dyDescent="0.3">
      <c r="A122" s="310" t="s">
        <v>105</v>
      </c>
      <c r="B122" s="250" t="s">
        <v>11</v>
      </c>
      <c r="C122" s="282">
        <f t="shared" si="54"/>
        <v>0</v>
      </c>
      <c r="D122" s="309">
        <f>SUMIFS('Potřeby Změna'!D$15:D$49,'Potřeby Změna'!$B$15:$B$49,$B122)</f>
        <v>0</v>
      </c>
      <c r="E122" s="309">
        <f>SUMIFS('Potřeby Změna'!E$15:E$49,'Potřeby Změna'!$B$15:$B$49,$B122)</f>
        <v>0</v>
      </c>
      <c r="F122" s="309">
        <f>SUMIFS('Potřeby Změna'!F$15:F$49,'Potřeby Změna'!$B$15:$B$49,$B122)</f>
        <v>0</v>
      </c>
      <c r="G122" s="309">
        <f>SUMIFS('Potřeby Změna'!G$15:G$49,'Potřeby Změna'!$B$15:$B$49,$B122)</f>
        <v>0</v>
      </c>
      <c r="H122" s="309">
        <f>SUMIFS('Potřeby Změna'!H$15:H$49,'Potřeby Změna'!$B$15:$B$49,$B122)</f>
        <v>0</v>
      </c>
      <c r="I122" s="309">
        <f>SUMIFS('Potřeby Změna'!I$15:I$49,'Potřeby Změna'!$B$15:$B$49,$B122)</f>
        <v>0</v>
      </c>
      <c r="J122" s="309">
        <f>SUMIFS('Potřeby Změna'!J$15:J$49,'Potřeby Změna'!$B$15:$B$49,$B122)</f>
        <v>0</v>
      </c>
      <c r="K122" s="309">
        <f>SUMIFS('Potřeby Změna'!K$15:K$49,'Potřeby Změna'!$B$15:$B$49,$B122)</f>
        <v>0</v>
      </c>
    </row>
    <row r="123" spans="1:11" ht="14.4" customHeight="1" x14ac:dyDescent="0.3">
      <c r="A123" s="310" t="s">
        <v>105</v>
      </c>
      <c r="B123" s="250" t="s">
        <v>12</v>
      </c>
      <c r="C123" s="282">
        <f t="shared" si="54"/>
        <v>0</v>
      </c>
      <c r="D123" s="309">
        <f>SUMIFS('Potřeby Změna'!D$15:D$49,'Potřeby Změna'!$B$15:$B$49,$B123)</f>
        <v>0</v>
      </c>
      <c r="E123" s="309">
        <f>SUMIFS('Potřeby Změna'!E$15:E$49,'Potřeby Změna'!$B$15:$B$49,$B123)</f>
        <v>0</v>
      </c>
      <c r="F123" s="309">
        <f>SUMIFS('Potřeby Změna'!F$15:F$49,'Potřeby Změna'!$B$15:$B$49,$B123)</f>
        <v>0</v>
      </c>
      <c r="G123" s="309">
        <f>SUMIFS('Potřeby Změna'!G$15:G$49,'Potřeby Změna'!$B$15:$B$49,$B123)</f>
        <v>0</v>
      </c>
      <c r="H123" s="309">
        <f>SUMIFS('Potřeby Změna'!H$15:H$49,'Potřeby Změna'!$B$15:$B$49,$B123)</f>
        <v>0</v>
      </c>
      <c r="I123" s="309">
        <f>SUMIFS('Potřeby Změna'!I$15:I$49,'Potřeby Změna'!$B$15:$B$49,$B123)</f>
        <v>0</v>
      </c>
      <c r="J123" s="309">
        <f>SUMIFS('Potřeby Změna'!J$15:J$49,'Potřeby Změna'!$B$15:$B$49,$B123)</f>
        <v>0</v>
      </c>
      <c r="K123" s="309">
        <f>SUMIFS('Potřeby Změna'!K$15:K$49,'Potřeby Změna'!$B$15:$B$49,$B123)</f>
        <v>0</v>
      </c>
    </row>
    <row r="124" spans="1:11" ht="14.4" customHeight="1" x14ac:dyDescent="0.3">
      <c r="A124" s="310" t="s">
        <v>105</v>
      </c>
      <c r="B124" s="250" t="s">
        <v>435</v>
      </c>
      <c r="C124" s="282">
        <f t="shared" si="54"/>
        <v>0</v>
      </c>
      <c r="D124" s="309">
        <f>SUMIFS('Potřeby Změna'!D$15:D$49,'Potřeby Změna'!$B$15:$B$49,$B124)</f>
        <v>0</v>
      </c>
      <c r="E124" s="309">
        <f>SUMIFS('Potřeby Změna'!E$15:E$49,'Potřeby Změna'!$B$15:$B$49,$B124)</f>
        <v>0</v>
      </c>
      <c r="F124" s="309">
        <f>SUMIFS('Potřeby Změna'!F$15:F$49,'Potřeby Změna'!$B$15:$B$49,$B124)</f>
        <v>0</v>
      </c>
      <c r="G124" s="309">
        <f>SUMIFS('Potřeby Změna'!G$15:G$49,'Potřeby Změna'!$B$15:$B$49,$B124)</f>
        <v>0</v>
      </c>
      <c r="H124" s="309">
        <f>SUMIFS('Potřeby Změna'!H$15:H$49,'Potřeby Změna'!$B$15:$B$49,$B124)</f>
        <v>0</v>
      </c>
      <c r="I124" s="309">
        <f>SUMIFS('Potřeby Změna'!I$15:I$49,'Potřeby Změna'!$B$15:$B$49,$B124)</f>
        <v>0</v>
      </c>
      <c r="J124" s="309">
        <f>SUMIFS('Potřeby Změna'!J$15:J$49,'Potřeby Změna'!$B$15:$B$49,$B124)</f>
        <v>0</v>
      </c>
      <c r="K124" s="309">
        <f>SUMIFS('Potřeby Změna'!K$15:K$49,'Potřeby Změna'!$B$15:$B$49,$B124)</f>
        <v>0</v>
      </c>
    </row>
    <row r="125" spans="1:11" ht="14.4" customHeight="1" x14ac:dyDescent="0.3">
      <c r="A125" s="310" t="s">
        <v>105</v>
      </c>
      <c r="B125" s="250" t="s">
        <v>13</v>
      </c>
      <c r="C125" s="282">
        <f t="shared" si="54"/>
        <v>0</v>
      </c>
      <c r="D125" s="309">
        <f>SUMIFS('Potřeby Změna'!D$15:D$49,'Potřeby Změna'!$B$15:$B$49,$B125)</f>
        <v>0</v>
      </c>
      <c r="E125" s="309">
        <f>SUMIFS('Potřeby Změna'!E$15:E$49,'Potřeby Změna'!$B$15:$B$49,$B125)</f>
        <v>0</v>
      </c>
      <c r="F125" s="309">
        <f>SUMIFS('Potřeby Změna'!F$15:F$49,'Potřeby Změna'!$B$15:$B$49,$B125)</f>
        <v>0</v>
      </c>
      <c r="G125" s="309">
        <f>SUMIFS('Potřeby Změna'!G$15:G$49,'Potřeby Změna'!$B$15:$B$49,$B125)</f>
        <v>0</v>
      </c>
      <c r="H125" s="309">
        <f>SUMIFS('Potřeby Změna'!H$15:H$49,'Potřeby Změna'!$B$15:$B$49,$B125)</f>
        <v>0</v>
      </c>
      <c r="I125" s="309">
        <f>SUMIFS('Potřeby Změna'!I$15:I$49,'Potřeby Změna'!$B$15:$B$49,$B125)</f>
        <v>0</v>
      </c>
      <c r="J125" s="309">
        <f>SUMIFS('Potřeby Změna'!J$15:J$49,'Potřeby Změna'!$B$15:$B$49,$B125)</f>
        <v>0</v>
      </c>
      <c r="K125" s="309">
        <f>SUMIFS('Potřeby Změna'!K$15:K$49,'Potřeby Změna'!$B$15:$B$49,$B125)</f>
        <v>0</v>
      </c>
    </row>
    <row r="126" spans="1:11" ht="14.4" customHeight="1" x14ac:dyDescent="0.3">
      <c r="A126" s="310" t="s">
        <v>105</v>
      </c>
      <c r="B126" s="250" t="s">
        <v>14</v>
      </c>
      <c r="C126" s="282">
        <f t="shared" si="54"/>
        <v>0</v>
      </c>
      <c r="D126" s="309">
        <f>SUMIFS('Potřeby Změna'!D$15:D$49,'Potřeby Změna'!$B$15:$B$49,$B126)</f>
        <v>0</v>
      </c>
      <c r="E126" s="309">
        <f>SUMIFS('Potřeby Změna'!E$15:E$49,'Potřeby Změna'!$B$15:$B$49,$B126)</f>
        <v>0</v>
      </c>
      <c r="F126" s="309">
        <f>SUMIFS('Potřeby Změna'!F$15:F$49,'Potřeby Změna'!$B$15:$B$49,$B126)</f>
        <v>0</v>
      </c>
      <c r="G126" s="309">
        <f>SUMIFS('Potřeby Změna'!G$15:G$49,'Potřeby Změna'!$B$15:$B$49,$B126)</f>
        <v>0</v>
      </c>
      <c r="H126" s="309">
        <f>SUMIFS('Potřeby Změna'!H$15:H$49,'Potřeby Změna'!$B$15:$B$49,$B126)</f>
        <v>0</v>
      </c>
      <c r="I126" s="309">
        <f>SUMIFS('Potřeby Změna'!I$15:I$49,'Potřeby Změna'!$B$15:$B$49,$B126)</f>
        <v>0</v>
      </c>
      <c r="J126" s="309">
        <f>SUMIFS('Potřeby Změna'!J$15:J$49,'Potřeby Změna'!$B$15:$B$49,$B126)</f>
        <v>0</v>
      </c>
      <c r="K126" s="309">
        <f>SUMIFS('Potřeby Změna'!K$15:K$49,'Potřeby Změna'!$B$15:$B$49,$B126)</f>
        <v>0</v>
      </c>
    </row>
    <row r="127" spans="1:11" ht="14.4" customHeight="1" x14ac:dyDescent="0.3">
      <c r="A127" s="310" t="s">
        <v>105</v>
      </c>
      <c r="B127" s="250" t="s">
        <v>436</v>
      </c>
      <c r="C127" s="282">
        <f t="shared" si="54"/>
        <v>0</v>
      </c>
      <c r="D127" s="309">
        <f>SUMIFS('Potřeby Změna'!D$15:D$49,'Potřeby Změna'!$B$15:$B$49,$B127)</f>
        <v>0</v>
      </c>
      <c r="E127" s="309">
        <f>SUMIFS('Potřeby Změna'!E$15:E$49,'Potřeby Změna'!$B$15:$B$49,$B127)</f>
        <v>0</v>
      </c>
      <c r="F127" s="309">
        <f>SUMIFS('Potřeby Změna'!F$15:F$49,'Potřeby Změna'!$B$15:$B$49,$B127)</f>
        <v>0</v>
      </c>
      <c r="G127" s="309">
        <f>SUMIFS('Potřeby Změna'!G$15:G$49,'Potřeby Změna'!$B$15:$B$49,$B127)</f>
        <v>0</v>
      </c>
      <c r="H127" s="309">
        <f>SUMIFS('Potřeby Změna'!H$15:H$49,'Potřeby Změna'!$B$15:$B$49,$B127)</f>
        <v>0</v>
      </c>
      <c r="I127" s="309">
        <f>SUMIFS('Potřeby Změna'!I$15:I$49,'Potřeby Změna'!$B$15:$B$49,$B127)</f>
        <v>0</v>
      </c>
      <c r="J127" s="309">
        <f>SUMIFS('Potřeby Změna'!J$15:J$49,'Potřeby Změna'!$B$15:$B$49,$B127)</f>
        <v>0</v>
      </c>
      <c r="K127" s="309">
        <f>SUMIFS('Potřeby Změna'!K$15:K$49,'Potřeby Změna'!$B$15:$B$49,$B127)</f>
        <v>0</v>
      </c>
    </row>
    <row r="128" spans="1:11" ht="14.4" customHeight="1" x14ac:dyDescent="0.3">
      <c r="A128" s="310" t="s">
        <v>105</v>
      </c>
      <c r="B128" s="250" t="s">
        <v>15</v>
      </c>
      <c r="C128" s="282">
        <f t="shared" si="54"/>
        <v>0</v>
      </c>
      <c r="D128" s="309">
        <f>SUMIFS('Potřeby Změna'!D$15:D$49,'Potřeby Změna'!$B$15:$B$49,$B128)</f>
        <v>0</v>
      </c>
      <c r="E128" s="309">
        <f>SUMIFS('Potřeby Změna'!E$15:E$49,'Potřeby Změna'!$B$15:$B$49,$B128)</f>
        <v>0</v>
      </c>
      <c r="F128" s="309">
        <f>SUMIFS('Potřeby Změna'!F$15:F$49,'Potřeby Změna'!$B$15:$B$49,$B128)</f>
        <v>0</v>
      </c>
      <c r="G128" s="309">
        <f>SUMIFS('Potřeby Změna'!G$15:G$49,'Potřeby Změna'!$B$15:$B$49,$B128)</f>
        <v>0</v>
      </c>
      <c r="H128" s="309">
        <f>SUMIFS('Potřeby Změna'!H$15:H$49,'Potřeby Změna'!$B$15:$B$49,$B128)</f>
        <v>0</v>
      </c>
      <c r="I128" s="309">
        <f>SUMIFS('Potřeby Změna'!I$15:I$49,'Potřeby Změna'!$B$15:$B$49,$B128)</f>
        <v>0</v>
      </c>
      <c r="J128" s="309">
        <f>SUMIFS('Potřeby Změna'!J$15:J$49,'Potřeby Změna'!$B$15:$B$49,$B128)</f>
        <v>0</v>
      </c>
      <c r="K128" s="309">
        <f>SUMIFS('Potřeby Změna'!K$15:K$49,'Potřeby Změna'!$B$15:$B$49,$B128)</f>
        <v>0</v>
      </c>
    </row>
    <row r="129" spans="1:11" ht="14.4" customHeight="1" x14ac:dyDescent="0.3">
      <c r="A129" s="310" t="s">
        <v>105</v>
      </c>
      <c r="B129" s="250" t="s">
        <v>16</v>
      </c>
      <c r="C129" s="282">
        <f t="shared" si="54"/>
        <v>0</v>
      </c>
      <c r="D129" s="309">
        <f>SUMIFS('Potřeby Změna'!D$15:D$49,'Potřeby Změna'!$B$15:$B$49,$B129)</f>
        <v>0</v>
      </c>
      <c r="E129" s="309">
        <f>SUMIFS('Potřeby Změna'!E$15:E$49,'Potřeby Změna'!$B$15:$B$49,$B129)</f>
        <v>0</v>
      </c>
      <c r="F129" s="309">
        <f>SUMIFS('Potřeby Změna'!F$15:F$49,'Potřeby Změna'!$B$15:$B$49,$B129)</f>
        <v>0</v>
      </c>
      <c r="G129" s="309">
        <f>SUMIFS('Potřeby Změna'!G$15:G$49,'Potřeby Změna'!$B$15:$B$49,$B129)</f>
        <v>0</v>
      </c>
      <c r="H129" s="309">
        <f>SUMIFS('Potřeby Změna'!H$15:H$49,'Potřeby Změna'!$B$15:$B$49,$B129)</f>
        <v>0</v>
      </c>
      <c r="I129" s="309">
        <f>SUMIFS('Potřeby Změna'!I$15:I$49,'Potřeby Změna'!$B$15:$B$49,$B129)</f>
        <v>0</v>
      </c>
      <c r="J129" s="309">
        <f>SUMIFS('Potřeby Změna'!J$15:J$49,'Potřeby Změna'!$B$15:$B$49,$B129)</f>
        <v>0</v>
      </c>
      <c r="K129" s="309">
        <f>SUMIFS('Potřeby Změna'!K$15:K$49,'Potřeby Změna'!$B$15:$B$49,$B129)</f>
        <v>0</v>
      </c>
    </row>
    <row r="130" spans="1:11" ht="14.4" customHeight="1" x14ac:dyDescent="0.3">
      <c r="A130" s="310" t="s">
        <v>105</v>
      </c>
      <c r="B130" s="250" t="s">
        <v>47</v>
      </c>
      <c r="C130" s="282">
        <f t="shared" si="54"/>
        <v>0</v>
      </c>
      <c r="D130" s="309">
        <f>SUMIFS('Potřeby Změna'!D$15:D$49,'Potřeby Změna'!$B$15:$B$49,$B130)</f>
        <v>0</v>
      </c>
      <c r="E130" s="309">
        <f>SUMIFS('Potřeby Změna'!E$15:E$49,'Potřeby Změna'!$B$15:$B$49,$B130)</f>
        <v>0</v>
      </c>
      <c r="F130" s="309">
        <f>SUMIFS('Potřeby Změna'!F$15:F$49,'Potřeby Změna'!$B$15:$B$49,$B130)</f>
        <v>0</v>
      </c>
      <c r="G130" s="309">
        <f>SUMIFS('Potřeby Změna'!G$15:G$49,'Potřeby Změna'!$B$15:$B$49,$B130)</f>
        <v>0</v>
      </c>
      <c r="H130" s="309">
        <f>SUMIFS('Potřeby Změna'!H$15:H$49,'Potřeby Změna'!$B$15:$B$49,$B130)</f>
        <v>0</v>
      </c>
      <c r="I130" s="309">
        <f>SUMIFS('Potřeby Změna'!I$15:I$49,'Potřeby Změna'!$B$15:$B$49,$B130)</f>
        <v>0</v>
      </c>
      <c r="J130" s="309">
        <f>SUMIFS('Potřeby Změna'!J$15:J$49,'Potřeby Změna'!$B$15:$B$49,$B130)</f>
        <v>0</v>
      </c>
      <c r="K130" s="309">
        <f>SUMIFS('Potřeby Změna'!K$15:K$49,'Potřeby Změna'!$B$15:$B$49,$B130)</f>
        <v>0</v>
      </c>
    </row>
    <row r="131" spans="1:11" ht="14.4" customHeight="1" x14ac:dyDescent="0.3">
      <c r="A131" s="310" t="s">
        <v>105</v>
      </c>
      <c r="B131" s="250" t="s">
        <v>17</v>
      </c>
      <c r="C131" s="282">
        <f t="shared" si="54"/>
        <v>0</v>
      </c>
      <c r="D131" s="309">
        <f>SUMIFS('Potřeby Změna'!D$15:D$49,'Potřeby Změna'!$B$15:$B$49,$B131)</f>
        <v>0</v>
      </c>
      <c r="E131" s="309">
        <f>SUMIFS('Potřeby Změna'!E$15:E$49,'Potřeby Změna'!$B$15:$B$49,$B131)</f>
        <v>0</v>
      </c>
      <c r="F131" s="309">
        <f>SUMIFS('Potřeby Změna'!F$15:F$49,'Potřeby Změna'!$B$15:$B$49,$B131)</f>
        <v>0</v>
      </c>
      <c r="G131" s="309">
        <f>SUMIFS('Potřeby Změna'!G$15:G$49,'Potřeby Změna'!$B$15:$B$49,$B131)</f>
        <v>0</v>
      </c>
      <c r="H131" s="309">
        <f>SUMIFS('Potřeby Změna'!H$15:H$49,'Potřeby Změna'!$B$15:$B$49,$B131)</f>
        <v>0</v>
      </c>
      <c r="I131" s="309">
        <f>SUMIFS('Potřeby Změna'!I$15:I$49,'Potřeby Změna'!$B$15:$B$49,$B131)</f>
        <v>0</v>
      </c>
      <c r="J131" s="309">
        <f>SUMIFS('Potřeby Změna'!J$15:J$49,'Potřeby Změna'!$B$15:$B$49,$B131)</f>
        <v>0</v>
      </c>
      <c r="K131" s="309">
        <f>SUMIFS('Potřeby Změna'!K$15:K$49,'Potřeby Změna'!$B$15:$B$49,$B131)</f>
        <v>0</v>
      </c>
    </row>
    <row r="132" spans="1:11" ht="14.4" customHeight="1" x14ac:dyDescent="0.3">
      <c r="A132" s="310" t="s">
        <v>105</v>
      </c>
      <c r="B132" s="250" t="s">
        <v>18</v>
      </c>
      <c r="C132" s="282">
        <f t="shared" si="54"/>
        <v>0</v>
      </c>
      <c r="D132" s="309">
        <f>SUMIFS('Potřeby Změna'!D$15:D$49,'Potřeby Změna'!$B$15:$B$49,$B132)</f>
        <v>0</v>
      </c>
      <c r="E132" s="309">
        <f>SUMIFS('Potřeby Změna'!E$15:E$49,'Potřeby Změna'!$B$15:$B$49,$B132)</f>
        <v>0</v>
      </c>
      <c r="F132" s="309">
        <f>SUMIFS('Potřeby Změna'!F$15:F$49,'Potřeby Změna'!$B$15:$B$49,$B132)</f>
        <v>0</v>
      </c>
      <c r="G132" s="309">
        <f>SUMIFS('Potřeby Změna'!G$15:G$49,'Potřeby Změna'!$B$15:$B$49,$B132)</f>
        <v>0</v>
      </c>
      <c r="H132" s="309">
        <f>SUMIFS('Potřeby Změna'!H$15:H$49,'Potřeby Změna'!$B$15:$B$49,$B132)</f>
        <v>0</v>
      </c>
      <c r="I132" s="309">
        <f>SUMIFS('Potřeby Změna'!I$15:I$49,'Potřeby Změna'!$B$15:$B$49,$B132)</f>
        <v>0</v>
      </c>
      <c r="J132" s="309">
        <f>SUMIFS('Potřeby Změna'!J$15:J$49,'Potřeby Změna'!$B$15:$B$49,$B132)</f>
        <v>0</v>
      </c>
      <c r="K132" s="309">
        <f>SUMIFS('Potřeby Změna'!K$15:K$49,'Potřeby Změna'!$B$15:$B$49,$B132)</f>
        <v>0</v>
      </c>
    </row>
    <row r="133" spans="1:11" ht="14.4" customHeight="1" x14ac:dyDescent="0.3">
      <c r="A133" s="310" t="s">
        <v>105</v>
      </c>
      <c r="B133" s="250" t="s">
        <v>19</v>
      </c>
      <c r="C133" s="282">
        <f t="shared" si="54"/>
        <v>0</v>
      </c>
      <c r="D133" s="309">
        <f>SUMIFS('Potřeby Změna'!D$15:D$49,'Potřeby Změna'!$B$15:$B$49,$B133)</f>
        <v>0</v>
      </c>
      <c r="E133" s="309">
        <f>SUMIFS('Potřeby Změna'!E$15:E$49,'Potřeby Změna'!$B$15:$B$49,$B133)</f>
        <v>0</v>
      </c>
      <c r="F133" s="309">
        <f>SUMIFS('Potřeby Změna'!F$15:F$49,'Potřeby Změna'!$B$15:$B$49,$B133)</f>
        <v>0</v>
      </c>
      <c r="G133" s="309">
        <f>SUMIFS('Potřeby Změna'!G$15:G$49,'Potřeby Změna'!$B$15:$B$49,$B133)</f>
        <v>0</v>
      </c>
      <c r="H133" s="309">
        <f>SUMIFS('Potřeby Změna'!H$15:H$49,'Potřeby Změna'!$B$15:$B$49,$B133)</f>
        <v>0</v>
      </c>
      <c r="I133" s="309">
        <f>SUMIFS('Potřeby Změna'!I$15:I$49,'Potřeby Změna'!$B$15:$B$49,$B133)</f>
        <v>0</v>
      </c>
      <c r="J133" s="309">
        <f>SUMIFS('Potřeby Změna'!J$15:J$49,'Potřeby Změna'!$B$15:$B$49,$B133)</f>
        <v>0</v>
      </c>
      <c r="K133" s="309">
        <f>SUMIFS('Potřeby Změna'!K$15:K$49,'Potřeby Změna'!$B$15:$B$49,$B133)</f>
        <v>0</v>
      </c>
    </row>
    <row r="134" spans="1:11" ht="14.4" customHeight="1" x14ac:dyDescent="0.3">
      <c r="A134" s="310" t="s">
        <v>105</v>
      </c>
      <c r="B134" s="250" t="s">
        <v>20</v>
      </c>
      <c r="C134" s="282">
        <f t="shared" si="54"/>
        <v>0</v>
      </c>
      <c r="D134" s="309">
        <f>SUMIFS('Potřeby Změna'!D$15:D$49,'Potřeby Změna'!$B$15:$B$49,$B134)</f>
        <v>0</v>
      </c>
      <c r="E134" s="309">
        <f>SUMIFS('Potřeby Změna'!E$15:E$49,'Potřeby Změna'!$B$15:$B$49,$B134)</f>
        <v>0</v>
      </c>
      <c r="F134" s="309">
        <f>SUMIFS('Potřeby Změna'!F$15:F$49,'Potřeby Změna'!$B$15:$B$49,$B134)</f>
        <v>0</v>
      </c>
      <c r="G134" s="309">
        <f>SUMIFS('Potřeby Změna'!G$15:G$49,'Potřeby Změna'!$B$15:$B$49,$B134)</f>
        <v>0</v>
      </c>
      <c r="H134" s="309">
        <f>SUMIFS('Potřeby Změna'!H$15:H$49,'Potřeby Změna'!$B$15:$B$49,$B134)</f>
        <v>0</v>
      </c>
      <c r="I134" s="309">
        <f>SUMIFS('Potřeby Změna'!I$15:I$49,'Potřeby Změna'!$B$15:$B$49,$B134)</f>
        <v>0</v>
      </c>
      <c r="J134" s="309">
        <f>SUMIFS('Potřeby Změna'!J$15:J$49,'Potřeby Změna'!$B$15:$B$49,$B134)</f>
        <v>0</v>
      </c>
      <c r="K134" s="309">
        <f>SUMIFS('Potřeby Změna'!K$15:K$49,'Potřeby Změna'!$B$15:$B$49,$B134)</f>
        <v>0</v>
      </c>
    </row>
    <row r="135" spans="1:11" ht="14.4" customHeight="1" x14ac:dyDescent="0.3">
      <c r="A135" s="310" t="s">
        <v>105</v>
      </c>
      <c r="B135" s="250" t="s">
        <v>48</v>
      </c>
      <c r="C135" s="282">
        <f t="shared" si="54"/>
        <v>0</v>
      </c>
      <c r="D135" s="309">
        <f>SUMIFS('Potřeby Změna'!D$15:D$49,'Potřeby Změna'!$B$15:$B$49,$B135)</f>
        <v>0</v>
      </c>
      <c r="E135" s="309">
        <f>SUMIFS('Potřeby Změna'!E$15:E$49,'Potřeby Změna'!$B$15:$B$49,$B135)</f>
        <v>0</v>
      </c>
      <c r="F135" s="309">
        <f>SUMIFS('Potřeby Změna'!F$15:F$49,'Potřeby Změna'!$B$15:$B$49,$B135)</f>
        <v>0</v>
      </c>
      <c r="G135" s="309">
        <f>SUMIFS('Potřeby Změna'!G$15:G$49,'Potřeby Změna'!$B$15:$B$49,$B135)</f>
        <v>0</v>
      </c>
      <c r="H135" s="309">
        <f>SUMIFS('Potřeby Změna'!H$15:H$49,'Potřeby Změna'!$B$15:$B$49,$B135)</f>
        <v>0</v>
      </c>
      <c r="I135" s="309">
        <f>SUMIFS('Potřeby Změna'!I$15:I$49,'Potřeby Změna'!$B$15:$B$49,$B135)</f>
        <v>0</v>
      </c>
      <c r="J135" s="309">
        <f>SUMIFS('Potřeby Změna'!J$15:J$49,'Potřeby Změna'!$B$15:$B$49,$B135)</f>
        <v>0</v>
      </c>
      <c r="K135" s="309">
        <f>SUMIFS('Potřeby Změna'!K$15:K$49,'Potřeby Změna'!$B$15:$B$49,$B135)</f>
        <v>0</v>
      </c>
    </row>
    <row r="136" spans="1:11" ht="14.4" customHeight="1" x14ac:dyDescent="0.3">
      <c r="A136" s="310" t="s">
        <v>105</v>
      </c>
      <c r="B136" s="250" t="s">
        <v>21</v>
      </c>
      <c r="C136" s="282">
        <f t="shared" si="54"/>
        <v>0</v>
      </c>
      <c r="D136" s="309">
        <f>SUMIFS('Potřeby Změna'!D$15:D$49,'Potřeby Změna'!$B$15:$B$49,$B136)</f>
        <v>0</v>
      </c>
      <c r="E136" s="309">
        <f>SUMIFS('Potřeby Změna'!E$15:E$49,'Potřeby Změna'!$B$15:$B$49,$B136)</f>
        <v>0</v>
      </c>
      <c r="F136" s="309">
        <f>SUMIFS('Potřeby Změna'!F$15:F$49,'Potřeby Změna'!$B$15:$B$49,$B136)</f>
        <v>0</v>
      </c>
      <c r="G136" s="309">
        <f>SUMIFS('Potřeby Změna'!G$15:G$49,'Potřeby Změna'!$B$15:$B$49,$B136)</f>
        <v>0</v>
      </c>
      <c r="H136" s="309">
        <f>SUMIFS('Potřeby Změna'!H$15:H$49,'Potřeby Změna'!$B$15:$B$49,$B136)</f>
        <v>0</v>
      </c>
      <c r="I136" s="309">
        <f>SUMIFS('Potřeby Změna'!I$15:I$49,'Potřeby Změna'!$B$15:$B$49,$B136)</f>
        <v>0</v>
      </c>
      <c r="J136" s="309">
        <f>SUMIFS('Potřeby Změna'!J$15:J$49,'Potřeby Změna'!$B$15:$B$49,$B136)</f>
        <v>0</v>
      </c>
      <c r="K136" s="309">
        <f>SUMIFS('Potřeby Změna'!K$15:K$49,'Potřeby Změna'!$B$15:$B$49,$B136)</f>
        <v>0</v>
      </c>
    </row>
    <row r="137" spans="1:11" ht="14.4" customHeight="1" x14ac:dyDescent="0.3">
      <c r="A137" s="311" t="s">
        <v>106</v>
      </c>
      <c r="B137" s="250" t="s">
        <v>22</v>
      </c>
      <c r="C137" s="282">
        <f t="shared" si="54"/>
        <v>0</v>
      </c>
      <c r="D137" s="309">
        <f>SUMIFS('Potřeby Změna'!D$15:D$49,'Potřeby Změna'!$B$15:$B$49,$B137)</f>
        <v>0</v>
      </c>
      <c r="E137" s="309">
        <f>SUMIFS('Potřeby Změna'!E$15:E$49,'Potřeby Změna'!$B$15:$B$49,$B137)</f>
        <v>0</v>
      </c>
      <c r="F137" s="309">
        <f>SUMIFS('Potřeby Změna'!F$15:F$49,'Potřeby Změna'!$B$15:$B$49,$B137)</f>
        <v>0</v>
      </c>
      <c r="G137" s="309">
        <f>SUMIFS('Potřeby Změna'!G$15:G$49,'Potřeby Změna'!$B$15:$B$49,$B137)</f>
        <v>0</v>
      </c>
      <c r="H137" s="309">
        <f>SUMIFS('Potřeby Změna'!H$15:H$49,'Potřeby Změna'!$B$15:$B$49,$B137)</f>
        <v>0</v>
      </c>
      <c r="I137" s="309">
        <f>SUMIFS('Potřeby Změna'!I$15:I$49,'Potřeby Změna'!$B$15:$B$49,$B137)</f>
        <v>0</v>
      </c>
      <c r="J137" s="309">
        <f>SUMIFS('Potřeby Změna'!J$15:J$49,'Potřeby Změna'!$B$15:$B$49,$B137)</f>
        <v>0</v>
      </c>
      <c r="K137" s="309">
        <f>SUMIFS('Potřeby Změna'!K$15:K$49,'Potřeby Změna'!$B$15:$B$49,$B137)</f>
        <v>0</v>
      </c>
    </row>
    <row r="138" spans="1:11" ht="14.4" customHeight="1" x14ac:dyDescent="0.3">
      <c r="A138" s="311" t="s">
        <v>106</v>
      </c>
      <c r="B138" s="250" t="s">
        <v>23</v>
      </c>
      <c r="C138" s="282">
        <f t="shared" si="54"/>
        <v>0</v>
      </c>
      <c r="D138" s="309">
        <f>SUMIFS('Potřeby Změna'!D$15:D$49,'Potřeby Změna'!$B$15:$B$49,$B138)</f>
        <v>0</v>
      </c>
      <c r="E138" s="309">
        <f>SUMIFS('Potřeby Změna'!E$15:E$49,'Potřeby Změna'!$B$15:$B$49,$B138)</f>
        <v>0</v>
      </c>
      <c r="F138" s="309">
        <f>SUMIFS('Potřeby Změna'!F$15:F$49,'Potřeby Změna'!$B$15:$B$49,$B138)</f>
        <v>0</v>
      </c>
      <c r="G138" s="309">
        <f>SUMIFS('Potřeby Změna'!G$15:G$49,'Potřeby Změna'!$B$15:$B$49,$B138)</f>
        <v>0</v>
      </c>
      <c r="H138" s="309">
        <f>SUMIFS('Potřeby Změna'!H$15:H$49,'Potřeby Změna'!$B$15:$B$49,$B138)</f>
        <v>0</v>
      </c>
      <c r="I138" s="309">
        <f>SUMIFS('Potřeby Změna'!I$15:I$49,'Potřeby Změna'!$B$15:$B$49,$B138)</f>
        <v>0</v>
      </c>
      <c r="J138" s="309">
        <f>SUMIFS('Potřeby Změna'!J$15:J$49,'Potřeby Změna'!$B$15:$B$49,$B138)</f>
        <v>0</v>
      </c>
      <c r="K138" s="309">
        <f>SUMIFS('Potřeby Změna'!K$15:K$49,'Potřeby Změna'!$B$15:$B$49,$B138)</f>
        <v>0</v>
      </c>
    </row>
    <row r="139" spans="1:11" ht="14.4" customHeight="1" x14ac:dyDescent="0.3">
      <c r="A139" s="311" t="s">
        <v>106</v>
      </c>
      <c r="B139" s="250" t="s">
        <v>24</v>
      </c>
      <c r="C139" s="282">
        <f t="shared" si="54"/>
        <v>0</v>
      </c>
      <c r="D139" s="309">
        <f>SUMIFS('Potřeby Změna'!D$15:D$49,'Potřeby Změna'!$B$15:$B$49,$B139)</f>
        <v>0</v>
      </c>
      <c r="E139" s="309">
        <f>SUMIFS('Potřeby Změna'!E$15:E$49,'Potřeby Změna'!$B$15:$B$49,$B139)</f>
        <v>0</v>
      </c>
      <c r="F139" s="309">
        <f>SUMIFS('Potřeby Změna'!F$15:F$49,'Potřeby Změna'!$B$15:$B$49,$B139)</f>
        <v>0</v>
      </c>
      <c r="G139" s="309">
        <f>SUMIFS('Potřeby Změna'!G$15:G$49,'Potřeby Změna'!$B$15:$B$49,$B139)</f>
        <v>0</v>
      </c>
      <c r="H139" s="309">
        <f>SUMIFS('Potřeby Změna'!H$15:H$49,'Potřeby Změna'!$B$15:$B$49,$B139)</f>
        <v>0</v>
      </c>
      <c r="I139" s="309">
        <f>SUMIFS('Potřeby Změna'!I$15:I$49,'Potřeby Změna'!$B$15:$B$49,$B139)</f>
        <v>0</v>
      </c>
      <c r="J139" s="309">
        <f>SUMIFS('Potřeby Změna'!J$15:J$49,'Potřeby Změna'!$B$15:$B$49,$B139)</f>
        <v>0</v>
      </c>
      <c r="K139" s="309">
        <f>SUMIFS('Potřeby Změna'!K$15:K$49,'Potřeby Změna'!$B$15:$B$49,$B139)</f>
        <v>0</v>
      </c>
    </row>
    <row r="140" spans="1:11" ht="14.4" customHeight="1" x14ac:dyDescent="0.3">
      <c r="A140" s="311" t="s">
        <v>106</v>
      </c>
      <c r="B140" s="250" t="s">
        <v>25</v>
      </c>
      <c r="C140" s="282">
        <f t="shared" si="54"/>
        <v>0</v>
      </c>
      <c r="D140" s="309">
        <f>SUMIFS('Potřeby Změna'!D$15:D$49,'Potřeby Změna'!$B$15:$B$49,$B140)</f>
        <v>0</v>
      </c>
      <c r="E140" s="309">
        <f>SUMIFS('Potřeby Změna'!E$15:E$49,'Potřeby Změna'!$B$15:$B$49,$B140)</f>
        <v>0</v>
      </c>
      <c r="F140" s="309">
        <f>SUMIFS('Potřeby Změna'!F$15:F$49,'Potřeby Změna'!$B$15:$B$49,$B140)</f>
        <v>0</v>
      </c>
      <c r="G140" s="309">
        <f>SUMIFS('Potřeby Změna'!G$15:G$49,'Potřeby Změna'!$B$15:$B$49,$B140)</f>
        <v>0</v>
      </c>
      <c r="H140" s="309">
        <f>SUMIFS('Potřeby Změna'!H$15:H$49,'Potřeby Změna'!$B$15:$B$49,$B140)</f>
        <v>0</v>
      </c>
      <c r="I140" s="309">
        <f>SUMIFS('Potřeby Změna'!I$15:I$49,'Potřeby Změna'!$B$15:$B$49,$B140)</f>
        <v>0</v>
      </c>
      <c r="J140" s="309">
        <f>SUMIFS('Potřeby Změna'!J$15:J$49,'Potřeby Změna'!$B$15:$B$49,$B140)</f>
        <v>0</v>
      </c>
      <c r="K140" s="309">
        <f>SUMIFS('Potřeby Změna'!K$15:K$49,'Potřeby Změna'!$B$15:$B$49,$B140)</f>
        <v>0</v>
      </c>
    </row>
    <row r="141" spans="1:11" ht="14.4" customHeight="1" x14ac:dyDescent="0.3">
      <c r="A141" s="311" t="s">
        <v>106</v>
      </c>
      <c r="B141" s="250" t="s">
        <v>26</v>
      </c>
      <c r="C141" s="282">
        <f t="shared" si="54"/>
        <v>0</v>
      </c>
      <c r="D141" s="309">
        <f>SUMIFS('Potřeby Změna'!D$15:D$49,'Potřeby Změna'!$B$15:$B$49,$B141)</f>
        <v>0</v>
      </c>
      <c r="E141" s="309">
        <f>SUMIFS('Potřeby Změna'!E$15:E$49,'Potřeby Změna'!$B$15:$B$49,$B141)</f>
        <v>0</v>
      </c>
      <c r="F141" s="309">
        <f>SUMIFS('Potřeby Změna'!F$15:F$49,'Potřeby Změna'!$B$15:$B$49,$B141)</f>
        <v>0</v>
      </c>
      <c r="G141" s="309">
        <f>SUMIFS('Potřeby Změna'!G$15:G$49,'Potřeby Změna'!$B$15:$B$49,$B141)</f>
        <v>0</v>
      </c>
      <c r="H141" s="309">
        <f>SUMIFS('Potřeby Změna'!H$15:H$49,'Potřeby Změna'!$B$15:$B$49,$B141)</f>
        <v>0</v>
      </c>
      <c r="I141" s="309">
        <f>SUMIFS('Potřeby Změna'!I$15:I$49,'Potřeby Změna'!$B$15:$B$49,$B141)</f>
        <v>0</v>
      </c>
      <c r="J141" s="309">
        <f>SUMIFS('Potřeby Změna'!J$15:J$49,'Potřeby Změna'!$B$15:$B$49,$B141)</f>
        <v>0</v>
      </c>
      <c r="K141" s="309">
        <f>SUMIFS('Potřeby Změna'!K$15:K$49,'Potřeby Změna'!$B$15:$B$49,$B141)</f>
        <v>0</v>
      </c>
    </row>
    <row r="142" spans="1:11" ht="14.4" customHeight="1" x14ac:dyDescent="0.3">
      <c r="A142" s="311" t="s">
        <v>106</v>
      </c>
      <c r="B142" s="250" t="s">
        <v>27</v>
      </c>
      <c r="C142" s="282">
        <f t="shared" si="54"/>
        <v>0</v>
      </c>
      <c r="D142" s="309">
        <f>SUMIFS('Potřeby Změna'!D$15:D$49,'Potřeby Změna'!$B$15:$B$49,$B142)</f>
        <v>0</v>
      </c>
      <c r="E142" s="309">
        <f>SUMIFS('Potřeby Změna'!E$15:E$49,'Potřeby Změna'!$B$15:$B$49,$B142)</f>
        <v>0</v>
      </c>
      <c r="F142" s="309">
        <f>SUMIFS('Potřeby Změna'!F$15:F$49,'Potřeby Změna'!$B$15:$B$49,$B142)</f>
        <v>0</v>
      </c>
      <c r="G142" s="309">
        <f>SUMIFS('Potřeby Změna'!G$15:G$49,'Potřeby Změna'!$B$15:$B$49,$B142)</f>
        <v>0</v>
      </c>
      <c r="H142" s="309">
        <f>SUMIFS('Potřeby Změna'!H$15:H$49,'Potřeby Změna'!$B$15:$B$49,$B142)</f>
        <v>0</v>
      </c>
      <c r="I142" s="309">
        <f>SUMIFS('Potřeby Změna'!I$15:I$49,'Potřeby Změna'!$B$15:$B$49,$B142)</f>
        <v>0</v>
      </c>
      <c r="J142" s="309">
        <f>SUMIFS('Potřeby Změna'!J$15:J$49,'Potřeby Změna'!$B$15:$B$49,$B142)</f>
        <v>0</v>
      </c>
      <c r="K142" s="309">
        <f>SUMIFS('Potřeby Změna'!K$15:K$49,'Potřeby Změna'!$B$15:$B$49,$B142)</f>
        <v>0</v>
      </c>
    </row>
    <row r="143" spans="1:11" ht="14.4" customHeight="1" x14ac:dyDescent="0.3">
      <c r="A143" s="311" t="s">
        <v>106</v>
      </c>
      <c r="B143" s="250" t="s">
        <v>28</v>
      </c>
      <c r="C143" s="282">
        <f t="shared" si="54"/>
        <v>0</v>
      </c>
      <c r="D143" s="309">
        <f>SUMIFS('Potřeby Změna'!D$15:D$49,'Potřeby Změna'!$B$15:$B$49,$B143)</f>
        <v>0</v>
      </c>
      <c r="E143" s="309">
        <f>SUMIFS('Potřeby Změna'!E$15:E$49,'Potřeby Změna'!$B$15:$B$49,$B143)</f>
        <v>0</v>
      </c>
      <c r="F143" s="309">
        <f>SUMIFS('Potřeby Změna'!F$15:F$49,'Potřeby Změna'!$B$15:$B$49,$B143)</f>
        <v>0</v>
      </c>
      <c r="G143" s="309">
        <f>SUMIFS('Potřeby Změna'!G$15:G$49,'Potřeby Změna'!$B$15:$B$49,$B143)</f>
        <v>0</v>
      </c>
      <c r="H143" s="309">
        <f>SUMIFS('Potřeby Změna'!H$15:H$49,'Potřeby Změna'!$B$15:$B$49,$B143)</f>
        <v>0</v>
      </c>
      <c r="I143" s="309">
        <f>SUMIFS('Potřeby Změna'!I$15:I$49,'Potřeby Změna'!$B$15:$B$49,$B143)</f>
        <v>0</v>
      </c>
      <c r="J143" s="309">
        <f>SUMIFS('Potřeby Změna'!J$15:J$49,'Potřeby Změna'!$B$15:$B$49,$B143)</f>
        <v>0</v>
      </c>
      <c r="K143" s="309">
        <f>SUMIFS('Potřeby Změna'!K$15:K$49,'Potřeby Změna'!$B$15:$B$49,$B143)</f>
        <v>0</v>
      </c>
    </row>
    <row r="144" spans="1:11" ht="14.4" customHeight="1" x14ac:dyDescent="0.3">
      <c r="A144" s="311" t="s">
        <v>106</v>
      </c>
      <c r="B144" s="250" t="s">
        <v>29</v>
      </c>
      <c r="C144" s="282">
        <f t="shared" si="54"/>
        <v>0</v>
      </c>
      <c r="D144" s="309">
        <f>SUMIFS('Potřeby Změna'!D$15:D$49,'Potřeby Změna'!$B$15:$B$49,$B144)</f>
        <v>0</v>
      </c>
      <c r="E144" s="309">
        <f>SUMIFS('Potřeby Změna'!E$15:E$49,'Potřeby Změna'!$B$15:$B$49,$B144)</f>
        <v>0</v>
      </c>
      <c r="F144" s="309">
        <f>SUMIFS('Potřeby Změna'!F$15:F$49,'Potřeby Změna'!$B$15:$B$49,$B144)</f>
        <v>0</v>
      </c>
      <c r="G144" s="309">
        <f>SUMIFS('Potřeby Změna'!G$15:G$49,'Potřeby Změna'!$B$15:$B$49,$B144)</f>
        <v>0</v>
      </c>
      <c r="H144" s="309">
        <f>SUMIFS('Potřeby Změna'!H$15:H$49,'Potřeby Změna'!$B$15:$B$49,$B144)</f>
        <v>0</v>
      </c>
      <c r="I144" s="309">
        <f>SUMIFS('Potřeby Změna'!I$15:I$49,'Potřeby Změna'!$B$15:$B$49,$B144)</f>
        <v>0</v>
      </c>
      <c r="J144" s="309">
        <f>SUMIFS('Potřeby Změna'!J$15:J$49,'Potřeby Změna'!$B$15:$B$49,$B144)</f>
        <v>0</v>
      </c>
      <c r="K144" s="309">
        <f>SUMIFS('Potřeby Změna'!K$15:K$49,'Potřeby Změna'!$B$15:$B$49,$B144)</f>
        <v>0</v>
      </c>
    </row>
    <row r="145" spans="1:11" ht="14.4" customHeight="1" x14ac:dyDescent="0.3">
      <c r="A145" s="311" t="s">
        <v>106</v>
      </c>
      <c r="B145" s="250" t="s">
        <v>30</v>
      </c>
      <c r="C145" s="282">
        <f t="shared" si="54"/>
        <v>0</v>
      </c>
      <c r="D145" s="309">
        <f>SUMIFS('Potřeby Změna'!D$15:D$49,'Potřeby Změna'!$B$15:$B$49,$B145)</f>
        <v>0</v>
      </c>
      <c r="E145" s="309">
        <f>SUMIFS('Potřeby Změna'!E$15:E$49,'Potřeby Změna'!$B$15:$B$49,$B145)</f>
        <v>0</v>
      </c>
      <c r="F145" s="309">
        <f>SUMIFS('Potřeby Změna'!F$15:F$49,'Potřeby Změna'!$B$15:$B$49,$B145)</f>
        <v>0</v>
      </c>
      <c r="G145" s="309">
        <f>SUMIFS('Potřeby Změna'!G$15:G$49,'Potřeby Změna'!$B$15:$B$49,$B145)</f>
        <v>0</v>
      </c>
      <c r="H145" s="309">
        <f>SUMIFS('Potřeby Změna'!H$15:H$49,'Potřeby Změna'!$B$15:$B$49,$B145)</f>
        <v>0</v>
      </c>
      <c r="I145" s="309">
        <f>SUMIFS('Potřeby Změna'!I$15:I$49,'Potřeby Změna'!$B$15:$B$49,$B145)</f>
        <v>0</v>
      </c>
      <c r="J145" s="309">
        <f>SUMIFS('Potřeby Změna'!J$15:J$49,'Potřeby Změna'!$B$15:$B$49,$B145)</f>
        <v>0</v>
      </c>
      <c r="K145" s="309">
        <f>SUMIFS('Potřeby Změna'!K$15:K$49,'Potřeby Změna'!$B$15:$B$49,$B145)</f>
        <v>0</v>
      </c>
    </row>
    <row r="146" spans="1:11" ht="14.4" customHeight="1" x14ac:dyDescent="0.3">
      <c r="A146" s="311" t="s">
        <v>106</v>
      </c>
      <c r="B146" s="250" t="s">
        <v>31</v>
      </c>
      <c r="C146" s="282">
        <f t="shared" si="54"/>
        <v>0</v>
      </c>
      <c r="D146" s="309">
        <f>SUMIFS('Potřeby Změna'!D$15:D$49,'Potřeby Změna'!$B$15:$B$49,$B146)</f>
        <v>0</v>
      </c>
      <c r="E146" s="309">
        <f>SUMIFS('Potřeby Změna'!E$15:E$49,'Potřeby Změna'!$B$15:$B$49,$B146)</f>
        <v>0</v>
      </c>
      <c r="F146" s="309">
        <f>SUMIFS('Potřeby Změna'!F$15:F$49,'Potřeby Změna'!$B$15:$B$49,$B146)</f>
        <v>0</v>
      </c>
      <c r="G146" s="309">
        <f>SUMIFS('Potřeby Změna'!G$15:G$49,'Potřeby Změna'!$B$15:$B$49,$B146)</f>
        <v>0</v>
      </c>
      <c r="H146" s="309">
        <f>SUMIFS('Potřeby Změna'!H$15:H$49,'Potřeby Změna'!$B$15:$B$49,$B146)</f>
        <v>0</v>
      </c>
      <c r="I146" s="309">
        <f>SUMIFS('Potřeby Změna'!I$15:I$49,'Potřeby Změna'!$B$15:$B$49,$B146)</f>
        <v>0</v>
      </c>
      <c r="J146" s="309">
        <f>SUMIFS('Potřeby Změna'!J$15:J$49,'Potřeby Změna'!$B$15:$B$49,$B146)</f>
        <v>0</v>
      </c>
      <c r="K146" s="309">
        <f>SUMIFS('Potřeby Změna'!K$15:K$49,'Potřeby Změna'!$B$15:$B$49,$B146)</f>
        <v>0</v>
      </c>
    </row>
    <row r="147" spans="1:11" ht="14.4" customHeight="1" x14ac:dyDescent="0.3">
      <c r="A147" s="311" t="s">
        <v>106</v>
      </c>
      <c r="B147" s="250" t="s">
        <v>32</v>
      </c>
      <c r="C147" s="282">
        <f t="shared" si="54"/>
        <v>0</v>
      </c>
      <c r="D147" s="309">
        <f>SUMIFS('Potřeby Změna'!D$15:D$49,'Potřeby Změna'!$B$15:$B$49,$B147)</f>
        <v>0</v>
      </c>
      <c r="E147" s="309">
        <f>SUMIFS('Potřeby Změna'!E$15:E$49,'Potřeby Změna'!$B$15:$B$49,$B147)</f>
        <v>0</v>
      </c>
      <c r="F147" s="309">
        <f>SUMIFS('Potřeby Změna'!F$15:F$49,'Potřeby Změna'!$B$15:$B$49,$B147)</f>
        <v>0</v>
      </c>
      <c r="G147" s="309">
        <f>SUMIFS('Potřeby Změna'!G$15:G$49,'Potřeby Změna'!$B$15:$B$49,$B147)</f>
        <v>0</v>
      </c>
      <c r="H147" s="309">
        <f>SUMIFS('Potřeby Změna'!H$15:H$49,'Potřeby Změna'!$B$15:$B$49,$B147)</f>
        <v>0</v>
      </c>
      <c r="I147" s="309">
        <f>SUMIFS('Potřeby Změna'!I$15:I$49,'Potřeby Změna'!$B$15:$B$49,$B147)</f>
        <v>0</v>
      </c>
      <c r="J147" s="309">
        <f>SUMIFS('Potřeby Změna'!J$15:J$49,'Potřeby Změna'!$B$15:$B$49,$B147)</f>
        <v>0</v>
      </c>
      <c r="K147" s="309">
        <f>SUMIFS('Potřeby Změna'!K$15:K$49,'Potřeby Změna'!$B$15:$B$49,$B147)</f>
        <v>0</v>
      </c>
    </row>
    <row r="148" spans="1:11" ht="14.4" customHeight="1" x14ac:dyDescent="0.3">
      <c r="A148" s="311" t="s">
        <v>106</v>
      </c>
      <c r="B148" s="250" t="s">
        <v>33</v>
      </c>
      <c r="C148" s="282">
        <f t="shared" si="54"/>
        <v>0</v>
      </c>
      <c r="D148" s="309">
        <f>SUMIFS('Potřeby Změna'!D$15:D$49,'Potřeby Změna'!$B$15:$B$49,$B148)</f>
        <v>0</v>
      </c>
      <c r="E148" s="309">
        <f>SUMIFS('Potřeby Změna'!E$15:E$49,'Potřeby Změna'!$B$15:$B$49,$B148)</f>
        <v>0</v>
      </c>
      <c r="F148" s="309">
        <f>SUMIFS('Potřeby Změna'!F$15:F$49,'Potřeby Změna'!$B$15:$B$49,$B148)</f>
        <v>0</v>
      </c>
      <c r="G148" s="309">
        <f>SUMIFS('Potřeby Změna'!G$15:G$49,'Potřeby Změna'!$B$15:$B$49,$B148)</f>
        <v>0</v>
      </c>
      <c r="H148" s="309">
        <f>SUMIFS('Potřeby Změna'!H$15:H$49,'Potřeby Změna'!$B$15:$B$49,$B148)</f>
        <v>0</v>
      </c>
      <c r="I148" s="309">
        <f>SUMIFS('Potřeby Změna'!I$15:I$49,'Potřeby Změna'!$B$15:$B$49,$B148)</f>
        <v>0</v>
      </c>
      <c r="J148" s="309">
        <f>SUMIFS('Potřeby Změna'!J$15:J$49,'Potřeby Změna'!$B$15:$B$49,$B148)</f>
        <v>0</v>
      </c>
      <c r="K148" s="309">
        <f>SUMIFS('Potřeby Změna'!K$15:K$49,'Potřeby Změna'!$B$15:$B$49,$B148)</f>
        <v>0</v>
      </c>
    </row>
    <row r="149" spans="1:11" ht="14.4" customHeight="1" x14ac:dyDescent="0.3">
      <c r="A149" s="311" t="s">
        <v>106</v>
      </c>
      <c r="B149" s="250" t="s">
        <v>34</v>
      </c>
      <c r="C149" s="282">
        <f t="shared" si="54"/>
        <v>0</v>
      </c>
      <c r="D149" s="309">
        <f>SUMIFS('Potřeby Změna'!D$15:D$49,'Potřeby Změna'!$B$15:$B$49,$B149)</f>
        <v>0</v>
      </c>
      <c r="E149" s="309">
        <f>SUMIFS('Potřeby Změna'!E$15:E$49,'Potřeby Změna'!$B$15:$B$49,$B149)</f>
        <v>0</v>
      </c>
      <c r="F149" s="309">
        <f>SUMIFS('Potřeby Změna'!F$15:F$49,'Potřeby Změna'!$B$15:$B$49,$B149)</f>
        <v>0</v>
      </c>
      <c r="G149" s="309">
        <f>SUMIFS('Potřeby Změna'!G$15:G$49,'Potřeby Změna'!$B$15:$B$49,$B149)</f>
        <v>0</v>
      </c>
      <c r="H149" s="309">
        <f>SUMIFS('Potřeby Změna'!H$15:H$49,'Potřeby Změna'!$B$15:$B$49,$B149)</f>
        <v>0</v>
      </c>
      <c r="I149" s="309">
        <f>SUMIFS('Potřeby Změna'!I$15:I$49,'Potřeby Změna'!$B$15:$B$49,$B149)</f>
        <v>0</v>
      </c>
      <c r="J149" s="309">
        <f>SUMIFS('Potřeby Změna'!J$15:J$49,'Potřeby Změna'!$B$15:$B$49,$B149)</f>
        <v>0</v>
      </c>
      <c r="K149" s="309">
        <f>SUMIFS('Potřeby Změna'!K$15:K$49,'Potřeby Změna'!$B$15:$B$49,$B149)</f>
        <v>0</v>
      </c>
    </row>
    <row r="150" spans="1:11" ht="14.4" customHeight="1" x14ac:dyDescent="0.3">
      <c r="A150" s="311" t="s">
        <v>106</v>
      </c>
      <c r="B150" s="250" t="s">
        <v>35</v>
      </c>
      <c r="C150" s="282">
        <f t="shared" si="54"/>
        <v>0</v>
      </c>
      <c r="D150" s="309">
        <f>SUMIFS('Potřeby Změna'!D$15:D$49,'Potřeby Změna'!$B$15:$B$49,$B150)</f>
        <v>0</v>
      </c>
      <c r="E150" s="309">
        <f>SUMIFS('Potřeby Změna'!E$15:E$49,'Potřeby Změna'!$B$15:$B$49,$B150)</f>
        <v>0</v>
      </c>
      <c r="F150" s="309">
        <f>SUMIFS('Potřeby Změna'!F$15:F$49,'Potřeby Změna'!$B$15:$B$49,$B150)</f>
        <v>0</v>
      </c>
      <c r="G150" s="309">
        <f>SUMIFS('Potřeby Změna'!G$15:G$49,'Potřeby Změna'!$B$15:$B$49,$B150)</f>
        <v>0</v>
      </c>
      <c r="H150" s="309">
        <f>SUMIFS('Potřeby Změna'!H$15:H$49,'Potřeby Změna'!$B$15:$B$49,$B150)</f>
        <v>0</v>
      </c>
      <c r="I150" s="309">
        <f>SUMIFS('Potřeby Změna'!I$15:I$49,'Potřeby Změna'!$B$15:$B$49,$B150)</f>
        <v>0</v>
      </c>
      <c r="J150" s="309">
        <f>SUMIFS('Potřeby Změna'!J$15:J$49,'Potřeby Změna'!$B$15:$B$49,$B150)</f>
        <v>0</v>
      </c>
      <c r="K150" s="309">
        <f>SUMIFS('Potřeby Změna'!K$15:K$49,'Potřeby Změna'!$B$15:$B$49,$B150)</f>
        <v>0</v>
      </c>
    </row>
    <row r="151" spans="1:11" ht="14.4" customHeight="1" x14ac:dyDescent="0.3">
      <c r="A151" s="311" t="s">
        <v>106</v>
      </c>
      <c r="B151" s="250" t="s">
        <v>36</v>
      </c>
      <c r="C151" s="282">
        <f t="shared" si="54"/>
        <v>0</v>
      </c>
      <c r="D151" s="309">
        <f>SUMIFS('Potřeby Změna'!D$15:D$49,'Potřeby Změna'!$B$15:$B$49,$B151)</f>
        <v>0</v>
      </c>
      <c r="E151" s="309">
        <f>SUMIFS('Potřeby Změna'!E$15:E$49,'Potřeby Změna'!$B$15:$B$49,$B151)</f>
        <v>0</v>
      </c>
      <c r="F151" s="309">
        <f>SUMIFS('Potřeby Změna'!F$15:F$49,'Potřeby Změna'!$B$15:$B$49,$B151)</f>
        <v>0</v>
      </c>
      <c r="G151" s="309">
        <f>SUMIFS('Potřeby Změna'!G$15:G$49,'Potřeby Změna'!$B$15:$B$49,$B151)</f>
        <v>0</v>
      </c>
      <c r="H151" s="309">
        <f>SUMIFS('Potřeby Změna'!H$15:H$49,'Potřeby Změna'!$B$15:$B$49,$B151)</f>
        <v>0</v>
      </c>
      <c r="I151" s="309">
        <f>SUMIFS('Potřeby Změna'!I$15:I$49,'Potřeby Změna'!$B$15:$B$49,$B151)</f>
        <v>0</v>
      </c>
      <c r="J151" s="309">
        <f>SUMIFS('Potřeby Změna'!J$15:J$49,'Potřeby Změna'!$B$15:$B$49,$B151)</f>
        <v>0</v>
      </c>
      <c r="K151" s="309">
        <f>SUMIFS('Potřeby Změna'!K$15:K$49,'Potřeby Změna'!$B$15:$B$49,$B151)</f>
        <v>0</v>
      </c>
    </row>
    <row r="152" spans="1:11" ht="14.4" customHeight="1" x14ac:dyDescent="0.3">
      <c r="A152" s="311" t="s">
        <v>106</v>
      </c>
      <c r="B152" s="250" t="s">
        <v>37</v>
      </c>
      <c r="C152" s="282">
        <f t="shared" si="54"/>
        <v>0</v>
      </c>
      <c r="D152" s="309">
        <f>SUMIFS('Potřeby Změna'!D$15:D$49,'Potřeby Změna'!$B$15:$B$49,$B152)</f>
        <v>0</v>
      </c>
      <c r="E152" s="309">
        <f>SUMIFS('Potřeby Změna'!E$15:E$49,'Potřeby Změna'!$B$15:$B$49,$B152)</f>
        <v>0</v>
      </c>
      <c r="F152" s="309">
        <f>SUMIFS('Potřeby Změna'!F$15:F$49,'Potřeby Změna'!$B$15:$B$49,$B152)</f>
        <v>0</v>
      </c>
      <c r="G152" s="309">
        <f>SUMIFS('Potřeby Změna'!G$15:G$49,'Potřeby Změna'!$B$15:$B$49,$B152)</f>
        <v>0</v>
      </c>
      <c r="H152" s="309">
        <f>SUMIFS('Potřeby Změna'!H$15:H$49,'Potřeby Změna'!$B$15:$B$49,$B152)</f>
        <v>0</v>
      </c>
      <c r="I152" s="309">
        <f>SUMIFS('Potřeby Změna'!I$15:I$49,'Potřeby Změna'!$B$15:$B$49,$B152)</f>
        <v>0</v>
      </c>
      <c r="J152" s="309">
        <f>SUMIFS('Potřeby Změna'!J$15:J$49,'Potřeby Změna'!$B$15:$B$49,$B152)</f>
        <v>0</v>
      </c>
      <c r="K152" s="309">
        <f>SUMIFS('Potřeby Změna'!K$15:K$49,'Potřeby Změna'!$B$15:$B$49,$B152)</f>
        <v>0</v>
      </c>
    </row>
    <row r="153" spans="1:11" ht="14.4" customHeight="1" x14ac:dyDescent="0.3">
      <c r="A153" s="311" t="s">
        <v>106</v>
      </c>
      <c r="B153" s="250" t="s">
        <v>38</v>
      </c>
      <c r="C153" s="282">
        <f t="shared" si="54"/>
        <v>0</v>
      </c>
      <c r="D153" s="309">
        <f>SUMIFS('Potřeby Změna'!D$15:D$49,'Potřeby Změna'!$B$15:$B$49,$B153)</f>
        <v>0</v>
      </c>
      <c r="E153" s="309">
        <f>SUMIFS('Potřeby Změna'!E$15:E$49,'Potřeby Změna'!$B$15:$B$49,$B153)</f>
        <v>0</v>
      </c>
      <c r="F153" s="309">
        <f>SUMIFS('Potřeby Změna'!F$15:F$49,'Potřeby Změna'!$B$15:$B$49,$B153)</f>
        <v>0</v>
      </c>
      <c r="G153" s="309">
        <f>SUMIFS('Potřeby Změna'!G$15:G$49,'Potřeby Změna'!$B$15:$B$49,$B153)</f>
        <v>0</v>
      </c>
      <c r="H153" s="309">
        <f>SUMIFS('Potřeby Změna'!H$15:H$49,'Potřeby Změna'!$B$15:$B$49,$B153)</f>
        <v>0</v>
      </c>
      <c r="I153" s="309">
        <f>SUMIFS('Potřeby Změna'!I$15:I$49,'Potřeby Změna'!$B$15:$B$49,$B153)</f>
        <v>0</v>
      </c>
      <c r="J153" s="309">
        <f>SUMIFS('Potřeby Změna'!J$15:J$49,'Potřeby Změna'!$B$15:$B$49,$B153)</f>
        <v>0</v>
      </c>
      <c r="K153" s="309">
        <f>SUMIFS('Potřeby Změna'!K$15:K$49,'Potřeby Změna'!$B$15:$B$49,$B153)</f>
        <v>0</v>
      </c>
    </row>
    <row r="154" spans="1:11" ht="14.4" customHeight="1" x14ac:dyDescent="0.3">
      <c r="A154" s="311" t="s">
        <v>106</v>
      </c>
      <c r="B154" s="250" t="s">
        <v>39</v>
      </c>
      <c r="C154" s="282">
        <f t="shared" si="54"/>
        <v>0</v>
      </c>
      <c r="D154" s="309">
        <f>SUMIFS('Potřeby Změna'!D$15:D$49,'Potřeby Změna'!$B$15:$B$49,$B154)</f>
        <v>0</v>
      </c>
      <c r="E154" s="309">
        <f>SUMIFS('Potřeby Změna'!E$15:E$49,'Potřeby Změna'!$B$15:$B$49,$B154)</f>
        <v>0</v>
      </c>
      <c r="F154" s="309">
        <f>SUMIFS('Potřeby Změna'!F$15:F$49,'Potřeby Změna'!$B$15:$B$49,$B154)</f>
        <v>0</v>
      </c>
      <c r="G154" s="309">
        <f>SUMIFS('Potřeby Změna'!G$15:G$49,'Potřeby Změna'!$B$15:$B$49,$B154)</f>
        <v>0</v>
      </c>
      <c r="H154" s="309">
        <f>SUMIFS('Potřeby Změna'!H$15:H$49,'Potřeby Změna'!$B$15:$B$49,$B154)</f>
        <v>0</v>
      </c>
      <c r="I154" s="309">
        <f>SUMIFS('Potřeby Změna'!I$15:I$49,'Potřeby Změna'!$B$15:$B$49,$B154)</f>
        <v>0</v>
      </c>
      <c r="J154" s="309">
        <f>SUMIFS('Potřeby Změna'!J$15:J$49,'Potřeby Změna'!$B$15:$B$49,$B154)</f>
        <v>0</v>
      </c>
      <c r="K154" s="309">
        <f>SUMIFS('Potřeby Změna'!K$15:K$49,'Potřeby Změna'!$B$15:$B$49,$B154)</f>
        <v>0</v>
      </c>
    </row>
    <row r="155" spans="1:11" ht="14.4" customHeight="1" x14ac:dyDescent="0.3">
      <c r="A155" s="311" t="s">
        <v>106</v>
      </c>
      <c r="B155" s="250" t="s">
        <v>40</v>
      </c>
      <c r="C155" s="282">
        <f t="shared" si="54"/>
        <v>0</v>
      </c>
      <c r="D155" s="309">
        <f>SUMIFS('Potřeby Změna'!D$15:D$49,'Potřeby Změna'!$B$15:$B$49,$B155)</f>
        <v>0</v>
      </c>
      <c r="E155" s="309">
        <f>SUMIFS('Potřeby Změna'!E$15:E$49,'Potřeby Změna'!$B$15:$B$49,$B155)</f>
        <v>0</v>
      </c>
      <c r="F155" s="309">
        <f>SUMIFS('Potřeby Změna'!F$15:F$49,'Potřeby Změna'!$B$15:$B$49,$B155)</f>
        <v>0</v>
      </c>
      <c r="G155" s="309">
        <f>SUMIFS('Potřeby Změna'!G$15:G$49,'Potřeby Změna'!$B$15:$B$49,$B155)</f>
        <v>0</v>
      </c>
      <c r="H155" s="309">
        <f>SUMIFS('Potřeby Změna'!H$15:H$49,'Potřeby Změna'!$B$15:$B$49,$B155)</f>
        <v>0</v>
      </c>
      <c r="I155" s="309">
        <f>SUMIFS('Potřeby Změna'!I$15:I$49,'Potřeby Změna'!$B$15:$B$49,$B155)</f>
        <v>0</v>
      </c>
      <c r="J155" s="309">
        <f>SUMIFS('Potřeby Změna'!J$15:J$49,'Potřeby Změna'!$B$15:$B$49,$B155)</f>
        <v>0</v>
      </c>
      <c r="K155" s="309">
        <f>SUMIFS('Potřeby Změna'!K$15:K$49,'Potřeby Změna'!$B$15:$B$49,$B155)</f>
        <v>0</v>
      </c>
    </row>
    <row r="156" spans="1:11" ht="14.4" customHeight="1" x14ac:dyDescent="0.3">
      <c r="A156" s="311" t="s">
        <v>106</v>
      </c>
      <c r="B156" s="250" t="s">
        <v>41</v>
      </c>
      <c r="C156" s="282">
        <f t="shared" si="54"/>
        <v>0</v>
      </c>
      <c r="D156" s="309">
        <f>SUMIFS('Potřeby Změna'!D$15:D$49,'Potřeby Změna'!$B$15:$B$49,$B156)</f>
        <v>0</v>
      </c>
      <c r="E156" s="309">
        <f>SUMIFS('Potřeby Změna'!E$15:E$49,'Potřeby Změna'!$B$15:$B$49,$B156)</f>
        <v>0</v>
      </c>
      <c r="F156" s="309">
        <f>SUMIFS('Potřeby Změna'!F$15:F$49,'Potřeby Změna'!$B$15:$B$49,$B156)</f>
        <v>0</v>
      </c>
      <c r="G156" s="309">
        <f>SUMIFS('Potřeby Změna'!G$15:G$49,'Potřeby Změna'!$B$15:$B$49,$B156)</f>
        <v>0</v>
      </c>
      <c r="H156" s="309">
        <f>SUMIFS('Potřeby Změna'!H$15:H$49,'Potřeby Změna'!$B$15:$B$49,$B156)</f>
        <v>0</v>
      </c>
      <c r="I156" s="309">
        <f>SUMIFS('Potřeby Změna'!I$15:I$49,'Potřeby Změna'!$B$15:$B$49,$B156)</f>
        <v>0</v>
      </c>
      <c r="J156" s="309">
        <f>SUMIFS('Potřeby Změna'!J$15:J$49,'Potřeby Změna'!$B$15:$B$49,$B156)</f>
        <v>0</v>
      </c>
      <c r="K156" s="309">
        <f>SUMIFS('Potřeby Změna'!K$15:K$49,'Potřeby Změna'!$B$15:$B$49,$B156)</f>
        <v>0</v>
      </c>
    </row>
    <row r="157" spans="1:11" x14ac:dyDescent="0.3">
      <c r="A157" s="311" t="s">
        <v>106</v>
      </c>
      <c r="B157" s="250" t="s">
        <v>437</v>
      </c>
      <c r="C157" s="282">
        <f t="shared" si="54"/>
        <v>0</v>
      </c>
      <c r="D157" s="309">
        <f>SUMIFS('Potřeby Změna'!D$15:D$49,'Potřeby Změna'!$B$15:$B$49,$B157)</f>
        <v>0</v>
      </c>
      <c r="E157" s="309">
        <f>SUMIFS('Potřeby Změna'!E$15:E$49,'Potřeby Změna'!$B$15:$B$49,$B157)</f>
        <v>0</v>
      </c>
      <c r="F157" s="309">
        <f>SUMIFS('Potřeby Změna'!F$15:F$49,'Potřeby Změna'!$B$15:$B$49,$B157)</f>
        <v>0</v>
      </c>
      <c r="G157" s="309">
        <f>SUMIFS('Potřeby Změna'!G$15:G$49,'Potřeby Změna'!$B$15:$B$49,$B157)</f>
        <v>0</v>
      </c>
      <c r="H157" s="309">
        <f>SUMIFS('Potřeby Změna'!H$15:H$49,'Potřeby Změna'!$B$15:$B$49,$B157)</f>
        <v>0</v>
      </c>
      <c r="I157" s="309">
        <f>SUMIFS('Potřeby Změna'!I$15:I$49,'Potřeby Změna'!$B$15:$B$49,$B157)</f>
        <v>0</v>
      </c>
      <c r="J157" s="309">
        <f>SUMIFS('Potřeby Změna'!J$15:J$49,'Potřeby Změna'!$B$15:$B$49,$B157)</f>
        <v>0</v>
      </c>
      <c r="K157" s="309">
        <f>SUMIFS('Potřeby Změna'!K$15:K$49,'Potřeby Změna'!$B$15:$B$49,$B157)</f>
        <v>0</v>
      </c>
    </row>
    <row r="158" spans="1:11" x14ac:dyDescent="0.3">
      <c r="A158" s="311" t="s">
        <v>106</v>
      </c>
      <c r="B158" s="250" t="s">
        <v>42</v>
      </c>
      <c r="C158" s="282">
        <f t="shared" si="54"/>
        <v>0</v>
      </c>
      <c r="D158" s="309">
        <f>SUMIFS('Potřeby Změna'!D$15:D$49,'Potřeby Změna'!$B$15:$B$49,$B158)</f>
        <v>0</v>
      </c>
      <c r="E158" s="309">
        <f>SUMIFS('Potřeby Změna'!E$15:E$49,'Potřeby Změna'!$B$15:$B$49,$B158)</f>
        <v>0</v>
      </c>
      <c r="F158" s="309">
        <f>SUMIFS('Potřeby Změna'!F$15:F$49,'Potřeby Změna'!$B$15:$B$49,$B158)</f>
        <v>0</v>
      </c>
      <c r="G158" s="309">
        <f>SUMIFS('Potřeby Změna'!G$15:G$49,'Potřeby Změna'!$B$15:$B$49,$B158)</f>
        <v>0</v>
      </c>
      <c r="H158" s="309">
        <f>SUMIFS('Potřeby Změna'!H$15:H$49,'Potřeby Změna'!$B$15:$B$49,$B158)</f>
        <v>0</v>
      </c>
      <c r="I158" s="309">
        <f>SUMIFS('Potřeby Změna'!I$15:I$49,'Potřeby Změna'!$B$15:$B$49,$B158)</f>
        <v>0</v>
      </c>
      <c r="J158" s="309">
        <f>SUMIFS('Potřeby Změna'!J$15:J$49,'Potřeby Změna'!$B$15:$B$49,$B158)</f>
        <v>0</v>
      </c>
      <c r="K158" s="309">
        <f>SUMIFS('Potřeby Změna'!K$15:K$49,'Potřeby Změna'!$B$15:$B$49,$B158)</f>
        <v>0</v>
      </c>
    </row>
    <row r="159" spans="1:11" x14ac:dyDescent="0.3">
      <c r="A159" s="311" t="s">
        <v>106</v>
      </c>
      <c r="B159" s="250" t="s">
        <v>43</v>
      </c>
      <c r="C159" s="282">
        <f t="shared" si="54"/>
        <v>0</v>
      </c>
      <c r="D159" s="309">
        <f>SUMIFS('Potřeby Změna'!D$15:D$49,'Potřeby Změna'!$B$15:$B$49,$B159)</f>
        <v>0</v>
      </c>
      <c r="E159" s="309">
        <f>SUMIFS('Potřeby Změna'!E$15:E$49,'Potřeby Změna'!$B$15:$B$49,$B159)</f>
        <v>0</v>
      </c>
      <c r="F159" s="309">
        <f>SUMIFS('Potřeby Změna'!F$15:F$49,'Potřeby Změna'!$B$15:$B$49,$B159)</f>
        <v>0</v>
      </c>
      <c r="G159" s="309">
        <f>SUMIFS('Potřeby Změna'!G$15:G$49,'Potřeby Změna'!$B$15:$B$49,$B159)</f>
        <v>0</v>
      </c>
      <c r="H159" s="309">
        <f>SUMIFS('Potřeby Změna'!H$15:H$49,'Potřeby Změna'!$B$15:$B$49,$B159)</f>
        <v>0</v>
      </c>
      <c r="I159" s="309">
        <f>SUMIFS('Potřeby Změna'!I$15:I$49,'Potřeby Změna'!$B$15:$B$49,$B159)</f>
        <v>0</v>
      </c>
      <c r="J159" s="309">
        <f>SUMIFS('Potřeby Změna'!J$15:J$49,'Potřeby Změna'!$B$15:$B$49,$B159)</f>
        <v>0</v>
      </c>
      <c r="K159" s="309">
        <f>SUMIFS('Potřeby Změna'!K$15:K$49,'Potřeby Změna'!$B$15:$B$49,$B159)</f>
        <v>0</v>
      </c>
    </row>
    <row r="160" spans="1:11" x14ac:dyDescent="0.3">
      <c r="A160" s="311" t="s">
        <v>106</v>
      </c>
      <c r="B160" s="250" t="s">
        <v>44</v>
      </c>
      <c r="C160" s="282">
        <f t="shared" si="54"/>
        <v>0</v>
      </c>
      <c r="D160" s="309">
        <f>SUMIFS('Potřeby Změna'!D$15:D$49,'Potřeby Změna'!$B$15:$B$49,$B160)</f>
        <v>0</v>
      </c>
      <c r="E160" s="309">
        <f>SUMIFS('Potřeby Změna'!E$15:E$49,'Potřeby Změna'!$B$15:$B$49,$B160)</f>
        <v>0</v>
      </c>
      <c r="F160" s="309">
        <f>SUMIFS('Potřeby Změna'!F$15:F$49,'Potřeby Změna'!$B$15:$B$49,$B160)</f>
        <v>0</v>
      </c>
      <c r="G160" s="309">
        <f>SUMIFS('Potřeby Změna'!G$15:G$49,'Potřeby Změna'!$B$15:$B$49,$B160)</f>
        <v>0</v>
      </c>
      <c r="H160" s="309">
        <f>SUMIFS('Potřeby Změna'!H$15:H$49,'Potřeby Změna'!$B$15:$B$49,$B160)</f>
        <v>0</v>
      </c>
      <c r="I160" s="309">
        <f>SUMIFS('Potřeby Změna'!I$15:I$49,'Potřeby Změna'!$B$15:$B$49,$B160)</f>
        <v>0</v>
      </c>
      <c r="J160" s="309">
        <f>SUMIFS('Potřeby Změna'!J$15:J$49,'Potřeby Změna'!$B$15:$B$49,$B160)</f>
        <v>0</v>
      </c>
      <c r="K160" s="309">
        <f>SUMIFS('Potřeby Změna'!K$15:K$49,'Potřeby Změna'!$B$15:$B$49,$B160)</f>
        <v>0</v>
      </c>
    </row>
    <row r="161" spans="1:11" x14ac:dyDescent="0.3">
      <c r="A161" s="311" t="s">
        <v>106</v>
      </c>
      <c r="B161" s="250" t="s">
        <v>45</v>
      </c>
      <c r="C161" s="282">
        <f t="shared" si="54"/>
        <v>0</v>
      </c>
      <c r="D161" s="309">
        <f>SUMIFS('Potřeby Změna'!D$15:D$49,'Potřeby Změna'!$B$15:$B$49,$B161)</f>
        <v>0</v>
      </c>
      <c r="E161" s="309">
        <f>SUMIFS('Potřeby Změna'!E$15:E$49,'Potřeby Změna'!$B$15:$B$49,$B161)</f>
        <v>0</v>
      </c>
      <c r="F161" s="309">
        <f>SUMIFS('Potřeby Změna'!F$15:F$49,'Potřeby Změna'!$B$15:$B$49,$B161)</f>
        <v>0</v>
      </c>
      <c r="G161" s="309">
        <f>SUMIFS('Potřeby Změna'!G$15:G$49,'Potřeby Změna'!$B$15:$B$49,$B161)</f>
        <v>0</v>
      </c>
      <c r="H161" s="309">
        <f>SUMIFS('Potřeby Změna'!H$15:H$49,'Potřeby Změna'!$B$15:$B$49,$B161)</f>
        <v>0</v>
      </c>
      <c r="I161" s="309">
        <f>SUMIFS('Potřeby Změna'!I$15:I$49,'Potřeby Změna'!$B$15:$B$49,$B161)</f>
        <v>0</v>
      </c>
      <c r="J161" s="309">
        <f>SUMIFS('Potřeby Změna'!J$15:J$49,'Potřeby Změna'!$B$15:$B$49,$B161)</f>
        <v>0</v>
      </c>
      <c r="K161" s="309">
        <f>SUMIFS('Potřeby Změna'!K$15:K$49,'Potřeby Změna'!$B$15:$B$49,$B161)</f>
        <v>0</v>
      </c>
    </row>
    <row r="162" spans="1:11" x14ac:dyDescent="0.3">
      <c r="A162" s="311" t="s">
        <v>106</v>
      </c>
      <c r="B162" s="249" t="s">
        <v>438</v>
      </c>
      <c r="C162" s="282">
        <f t="shared" si="54"/>
        <v>0</v>
      </c>
      <c r="D162" s="309">
        <f>SUMIFS('Potřeby Změna'!D$15:D$49,'Potřeby Změna'!$B$15:$B$49,$B162)</f>
        <v>0</v>
      </c>
      <c r="E162" s="309">
        <f>SUMIFS('Potřeby Změna'!E$15:E$49,'Potřeby Změna'!$B$15:$B$49,$B162)</f>
        <v>0</v>
      </c>
      <c r="F162" s="309">
        <f>SUMIFS('Potřeby Změna'!F$15:F$49,'Potřeby Změna'!$B$15:$B$49,$B162)</f>
        <v>0</v>
      </c>
      <c r="G162" s="309">
        <f>SUMIFS('Potřeby Změna'!G$15:G$49,'Potřeby Změna'!$B$15:$B$49,$B162)</f>
        <v>0</v>
      </c>
      <c r="H162" s="309">
        <f>SUMIFS('Potřeby Změna'!H$15:H$49,'Potřeby Změna'!$B$15:$B$49,$B162)</f>
        <v>0</v>
      </c>
      <c r="I162" s="309">
        <f>SUMIFS('Potřeby Změna'!I$15:I$49,'Potřeby Změna'!$B$15:$B$49,$B162)</f>
        <v>0</v>
      </c>
      <c r="J162" s="309">
        <f>SUMIFS('Potřeby Změna'!J$15:J$49,'Potřeby Změna'!$B$15:$B$49,$B162)</f>
        <v>0</v>
      </c>
      <c r="K162" s="309">
        <f>SUMIFS('Potřeby Změna'!K$15:K$49,'Potřeby Změna'!$B$15:$B$49,$B162)</f>
        <v>0</v>
      </c>
    </row>
  </sheetData>
  <sheetProtection password="E21E" sheet="1" objects="1" scenarios="1" autoFilter="0"/>
  <autoFilter ref="A2:K162"/>
  <conditionalFormatting sqref="D3:K54">
    <cfRule type="cellIs" dxfId="30" priority="2" operator="notEqual">
      <formula>0</formula>
    </cfRule>
  </conditionalFormatting>
  <conditionalFormatting sqref="C3:K54">
    <cfRule type="cellIs" dxfId="29" priority="1" operator="notEqual">
      <formula>0</formula>
    </cfRule>
  </conditionalFormatting>
  <dataValidations count="2">
    <dataValidation type="list" allowBlank="1" showInputMessage="1" showErrorMessage="1" sqref="A57:A108 A111:A162 A3:A54">
      <formula1>Potřeby_I_N</formula1>
    </dataValidation>
    <dataValidation type="list" allowBlank="1" showInputMessage="1" showErrorMessage="1" sqref="B57:B109 B111:B162 B3:B54">
      <formula1>NR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zoomScaleNormal="100" workbookViewId="0">
      <selection activeCell="C10" sqref="C10"/>
    </sheetView>
  </sheetViews>
  <sheetFormatPr defaultRowHeight="14.4" x14ac:dyDescent="0.3"/>
  <cols>
    <col min="1" max="1" width="26.5546875" style="330" customWidth="1"/>
    <col min="2" max="2" width="16.33203125" style="326" customWidth="1"/>
    <col min="3" max="3" width="14.6640625" style="330" customWidth="1"/>
    <col min="4" max="4" width="15.6640625" style="330" bestFit="1" customWidth="1"/>
    <col min="5" max="10" width="14.6640625" style="330" customWidth="1"/>
    <col min="11" max="16384" width="8.88671875" style="330"/>
  </cols>
  <sheetData>
    <row r="1" spans="1:10" x14ac:dyDescent="0.3">
      <c r="A1" s="325" t="s">
        <v>550</v>
      </c>
      <c r="B1" s="331"/>
      <c r="C1" s="252"/>
      <c r="D1" s="252"/>
      <c r="E1" s="252"/>
      <c r="F1" s="252"/>
      <c r="G1" s="252"/>
      <c r="H1" s="252"/>
      <c r="I1" s="252"/>
      <c r="J1" s="252"/>
    </row>
    <row r="2" spans="1:10" s="322" customFormat="1" x14ac:dyDescent="0.3">
      <c r="A2" s="318"/>
      <c r="B2" s="318"/>
      <c r="C2" s="318"/>
      <c r="D2" s="318"/>
      <c r="E2" s="318"/>
      <c r="F2" s="318"/>
      <c r="G2" s="318"/>
      <c r="H2" s="318"/>
      <c r="I2" s="318"/>
      <c r="J2" s="318"/>
    </row>
    <row r="3" spans="1:10" x14ac:dyDescent="0.3">
      <c r="A3" s="321" t="s">
        <v>485</v>
      </c>
      <c r="B3" s="316">
        <f t="shared" ref="B3:B4" si="0">SUM(C3:J3)</f>
        <v>0</v>
      </c>
      <c r="C3" s="358">
        <f>'Potřeby RoPD'!D10</f>
        <v>0</v>
      </c>
      <c r="D3" s="358">
        <f>'Potřeby RoPD'!E10</f>
        <v>0</v>
      </c>
      <c r="E3" s="358">
        <f>'Potřeby RoPD'!F10</f>
        <v>0</v>
      </c>
      <c r="F3" s="358">
        <f>'Potřeby RoPD'!G10</f>
        <v>0</v>
      </c>
      <c r="G3" s="358">
        <f>'Potřeby RoPD'!H10</f>
        <v>0</v>
      </c>
      <c r="H3" s="358">
        <f>'Potřeby RoPD'!I10</f>
        <v>0</v>
      </c>
      <c r="I3" s="358">
        <f>'Potřeby RoPD'!J10</f>
        <v>0</v>
      </c>
      <c r="J3" s="358">
        <f>'Potřeby RoPD'!K10</f>
        <v>0</v>
      </c>
    </row>
    <row r="4" spans="1:10" x14ac:dyDescent="0.3">
      <c r="A4" s="321" t="s">
        <v>486</v>
      </c>
      <c r="B4" s="316">
        <f t="shared" si="0"/>
        <v>0</v>
      </c>
      <c r="C4" s="358">
        <f>'Potřeby RoPD'!D11</f>
        <v>0</v>
      </c>
      <c r="D4" s="358">
        <f>'Potřeby RoPD'!E11</f>
        <v>0</v>
      </c>
      <c r="E4" s="358">
        <f>'Potřeby RoPD'!F11</f>
        <v>0</v>
      </c>
      <c r="F4" s="358">
        <f>'Potřeby RoPD'!G11</f>
        <v>0</v>
      </c>
      <c r="G4" s="358">
        <f>'Potřeby RoPD'!H11</f>
        <v>0</v>
      </c>
      <c r="H4" s="358">
        <f>'Potřeby RoPD'!I11</f>
        <v>0</v>
      </c>
      <c r="I4" s="358">
        <f>'Potřeby RoPD'!J11</f>
        <v>0</v>
      </c>
      <c r="J4" s="358">
        <f>'Potřeby RoPD'!K11</f>
        <v>0</v>
      </c>
    </row>
    <row r="5" spans="1:10" x14ac:dyDescent="0.3">
      <c r="A5" s="248" t="s">
        <v>109</v>
      </c>
      <c r="B5" s="329">
        <f>SUM(B3:B4)</f>
        <v>0</v>
      </c>
      <c r="C5" s="329">
        <f t="shared" ref="C5:J5" si="1">SUM(C3:C4)</f>
        <v>0</v>
      </c>
      <c r="D5" s="329">
        <f t="shared" si="1"/>
        <v>0</v>
      </c>
      <c r="E5" s="329">
        <f t="shared" si="1"/>
        <v>0</v>
      </c>
      <c r="F5" s="329">
        <f t="shared" si="1"/>
        <v>0</v>
      </c>
      <c r="G5" s="329">
        <f t="shared" si="1"/>
        <v>0</v>
      </c>
      <c r="H5" s="329">
        <f t="shared" si="1"/>
        <v>0</v>
      </c>
      <c r="I5" s="329">
        <f t="shared" si="1"/>
        <v>0</v>
      </c>
      <c r="J5" s="329">
        <f t="shared" si="1"/>
        <v>0</v>
      </c>
    </row>
    <row r="7" spans="1:10" x14ac:dyDescent="0.3">
      <c r="A7" s="325" t="s">
        <v>479</v>
      </c>
      <c r="B7" s="331"/>
      <c r="C7" s="252"/>
      <c r="D7" s="252"/>
      <c r="E7" s="252"/>
      <c r="F7" s="252"/>
      <c r="G7" s="252"/>
      <c r="H7" s="252"/>
      <c r="I7" s="252"/>
      <c r="J7" s="252"/>
    </row>
    <row r="8" spans="1:10" s="322" customFormat="1" x14ac:dyDescent="0.3">
      <c r="A8" s="318"/>
      <c r="B8" s="318" t="s">
        <v>109</v>
      </c>
      <c r="C8" s="318">
        <v>2016</v>
      </c>
      <c r="D8" s="318">
        <v>2017</v>
      </c>
      <c r="E8" s="318">
        <v>2018</v>
      </c>
      <c r="F8" s="318">
        <v>2019</v>
      </c>
      <c r="G8" s="318">
        <v>2020</v>
      </c>
      <c r="H8" s="318">
        <v>2021</v>
      </c>
      <c r="I8" s="318">
        <v>2022</v>
      </c>
      <c r="J8" s="318">
        <v>2023</v>
      </c>
    </row>
    <row r="9" spans="1:10" x14ac:dyDescent="0.3">
      <c r="A9" s="321" t="s">
        <v>107</v>
      </c>
      <c r="B9" s="316">
        <f t="shared" ref="B9:B14" si="2">SUM(C9:J9)</f>
        <v>0</v>
      </c>
      <c r="C9" s="358">
        <f>'Zdroje RoPD'!G18</f>
        <v>0</v>
      </c>
      <c r="D9" s="358">
        <f>'Zdroje RoPD'!H18</f>
        <v>0</v>
      </c>
      <c r="E9" s="358">
        <f>'Zdroje RoPD'!I18</f>
        <v>0</v>
      </c>
      <c r="F9" s="358">
        <f>'Zdroje RoPD'!J18</f>
        <v>0</v>
      </c>
      <c r="G9" s="358">
        <f>'Zdroje RoPD'!K18</f>
        <v>0</v>
      </c>
      <c r="H9" s="358">
        <f>'Zdroje RoPD'!L18</f>
        <v>0</v>
      </c>
      <c r="I9" s="358">
        <f>'Zdroje RoPD'!M18</f>
        <v>0</v>
      </c>
      <c r="J9" s="358">
        <f>'Zdroje RoPD'!N18</f>
        <v>0</v>
      </c>
    </row>
    <row r="10" spans="1:10" x14ac:dyDescent="0.3">
      <c r="A10" s="321" t="s">
        <v>108</v>
      </c>
      <c r="B10" s="316">
        <f t="shared" si="2"/>
        <v>0</v>
      </c>
      <c r="C10" s="358">
        <f>'Zdroje RoPD'!G19</f>
        <v>0</v>
      </c>
      <c r="D10" s="358">
        <f>'Zdroje RoPD'!H19</f>
        <v>0</v>
      </c>
      <c r="E10" s="358">
        <f>'Zdroje RoPD'!I19</f>
        <v>0</v>
      </c>
      <c r="F10" s="358">
        <f>'Zdroje RoPD'!J19</f>
        <v>0</v>
      </c>
      <c r="G10" s="358">
        <f>'Zdroje RoPD'!K19</f>
        <v>0</v>
      </c>
      <c r="H10" s="358">
        <f>'Zdroje RoPD'!L19</f>
        <v>0</v>
      </c>
      <c r="I10" s="358">
        <f>'Zdroje RoPD'!M19</f>
        <v>0</v>
      </c>
      <c r="J10" s="358">
        <f>'Zdroje RoPD'!N19</f>
        <v>0</v>
      </c>
    </row>
    <row r="11" spans="1:10" x14ac:dyDescent="0.3">
      <c r="A11" s="321" t="s">
        <v>205</v>
      </c>
      <c r="B11" s="316">
        <f t="shared" si="2"/>
        <v>0</v>
      </c>
      <c r="C11" s="358">
        <f>'Zdroje RoPD'!G16</f>
        <v>0</v>
      </c>
      <c r="D11" s="358">
        <f>'Zdroje RoPD'!H16</f>
        <v>0</v>
      </c>
      <c r="E11" s="358">
        <f>'Zdroje RoPD'!I16</f>
        <v>0</v>
      </c>
      <c r="F11" s="358">
        <f>'Zdroje RoPD'!J16</f>
        <v>0</v>
      </c>
      <c r="G11" s="358">
        <f>'Zdroje RoPD'!K16</f>
        <v>0</v>
      </c>
      <c r="H11" s="358">
        <f>'Zdroje RoPD'!L16</f>
        <v>0</v>
      </c>
      <c r="I11" s="358">
        <f>'Zdroje RoPD'!M16</f>
        <v>0</v>
      </c>
      <c r="J11" s="358">
        <f>'Zdroje RoPD'!N16</f>
        <v>0</v>
      </c>
    </row>
    <row r="12" spans="1:10" x14ac:dyDescent="0.3">
      <c r="A12" s="321" t="s">
        <v>206</v>
      </c>
      <c r="B12" s="316">
        <f t="shared" si="2"/>
        <v>0</v>
      </c>
      <c r="C12" s="358">
        <f>'Zdroje RoPD'!G17</f>
        <v>0</v>
      </c>
      <c r="D12" s="358">
        <f>'Zdroje RoPD'!H17</f>
        <v>0</v>
      </c>
      <c r="E12" s="358">
        <f>'Zdroje RoPD'!I17</f>
        <v>0</v>
      </c>
      <c r="F12" s="358">
        <f>'Zdroje RoPD'!J17</f>
        <v>0</v>
      </c>
      <c r="G12" s="358">
        <f>'Zdroje RoPD'!K17</f>
        <v>0</v>
      </c>
      <c r="H12" s="358">
        <f>'Zdroje RoPD'!L17</f>
        <v>0</v>
      </c>
      <c r="I12" s="358">
        <f>'Zdroje RoPD'!M17</f>
        <v>0</v>
      </c>
      <c r="J12" s="358">
        <f>'Zdroje RoPD'!N17</f>
        <v>0</v>
      </c>
    </row>
    <row r="13" spans="1:10" x14ac:dyDescent="0.3">
      <c r="A13" s="321" t="s">
        <v>485</v>
      </c>
      <c r="B13" s="316">
        <f t="shared" si="2"/>
        <v>0</v>
      </c>
      <c r="C13" s="358">
        <f>C9+C11</f>
        <v>0</v>
      </c>
      <c r="D13" s="358">
        <f t="shared" ref="D13:J13" si="3">D9+D11</f>
        <v>0</v>
      </c>
      <c r="E13" s="358">
        <f t="shared" si="3"/>
        <v>0</v>
      </c>
      <c r="F13" s="358">
        <f t="shared" si="3"/>
        <v>0</v>
      </c>
      <c r="G13" s="358">
        <f t="shared" si="3"/>
        <v>0</v>
      </c>
      <c r="H13" s="358">
        <f t="shared" si="3"/>
        <v>0</v>
      </c>
      <c r="I13" s="358">
        <f t="shared" si="3"/>
        <v>0</v>
      </c>
      <c r="J13" s="358">
        <f t="shared" si="3"/>
        <v>0</v>
      </c>
    </row>
    <row r="14" spans="1:10" x14ac:dyDescent="0.3">
      <c r="A14" s="321" t="s">
        <v>486</v>
      </c>
      <c r="B14" s="316">
        <f t="shared" si="2"/>
        <v>0</v>
      </c>
      <c r="C14" s="358">
        <f>C10+C12</f>
        <v>0</v>
      </c>
      <c r="D14" s="358">
        <f t="shared" ref="D14:J14" si="4">D10+D12</f>
        <v>0</v>
      </c>
      <c r="E14" s="358">
        <f t="shared" si="4"/>
        <v>0</v>
      </c>
      <c r="F14" s="358">
        <f t="shared" si="4"/>
        <v>0</v>
      </c>
      <c r="G14" s="358">
        <f t="shared" si="4"/>
        <v>0</v>
      </c>
      <c r="H14" s="358">
        <f t="shared" si="4"/>
        <v>0</v>
      </c>
      <c r="I14" s="358">
        <f t="shared" si="4"/>
        <v>0</v>
      </c>
      <c r="J14" s="358">
        <f t="shared" si="4"/>
        <v>0</v>
      </c>
    </row>
    <row r="15" spans="1:10" x14ac:dyDescent="0.3">
      <c r="A15" s="248" t="s">
        <v>109</v>
      </c>
      <c r="B15" s="329">
        <f>SUM(C15:J15)</f>
        <v>0</v>
      </c>
      <c r="C15" s="329">
        <f>SUM(C13:C14)</f>
        <v>0</v>
      </c>
      <c r="D15" s="329">
        <f t="shared" ref="D15" si="5">SUM(D13:D14)</f>
        <v>0</v>
      </c>
      <c r="E15" s="329">
        <f t="shared" ref="E15" si="6">SUM(E13:E14)</f>
        <v>0</v>
      </c>
      <c r="F15" s="329">
        <f t="shared" ref="F15" si="7">SUM(F13:F14)</f>
        <v>0</v>
      </c>
      <c r="G15" s="329">
        <f t="shared" ref="G15" si="8">SUM(G13:G14)</f>
        <v>0</v>
      </c>
      <c r="H15" s="329">
        <f t="shared" ref="H15" si="9">SUM(H13:H14)</f>
        <v>0</v>
      </c>
      <c r="I15" s="329">
        <f t="shared" ref="I15" si="10">SUM(I13:I14)</f>
        <v>0</v>
      </c>
      <c r="J15" s="329">
        <f t="shared" ref="J15" si="11">SUM(J13:J14)</f>
        <v>0</v>
      </c>
    </row>
    <row r="16" spans="1:10" s="322" customFormat="1" x14ac:dyDescent="0.3">
      <c r="A16" s="315" t="s">
        <v>551</v>
      </c>
      <c r="B16" s="320" t="str">
        <f>IF(B5=B15,"OK","Upravte bilanci Potřeb RoPD a Zdrojů RoPD")</f>
        <v>OK</v>
      </c>
      <c r="C16" s="317" t="str">
        <f t="shared" ref="C16:J16" si="12">IF(C5=C15,"OK","Upravte bilanci Potřeb RoPD a Zdrojů RoPD")</f>
        <v>OK</v>
      </c>
      <c r="D16" s="317" t="str">
        <f t="shared" si="12"/>
        <v>OK</v>
      </c>
      <c r="E16" s="317" t="str">
        <f t="shared" si="12"/>
        <v>OK</v>
      </c>
      <c r="F16" s="320" t="str">
        <f t="shared" si="12"/>
        <v>OK</v>
      </c>
      <c r="G16" s="317" t="str">
        <f t="shared" si="12"/>
        <v>OK</v>
      </c>
      <c r="H16" s="317" t="str">
        <f t="shared" si="12"/>
        <v>OK</v>
      </c>
      <c r="I16" s="317" t="str">
        <f t="shared" si="12"/>
        <v>OK</v>
      </c>
      <c r="J16" s="317" t="str">
        <f t="shared" si="12"/>
        <v>OK</v>
      </c>
    </row>
    <row r="17" spans="1:10" x14ac:dyDescent="0.3">
      <c r="A17" s="324" t="s">
        <v>484</v>
      </c>
      <c r="B17" s="314">
        <f>B5-B15</f>
        <v>0</v>
      </c>
      <c r="C17" s="314">
        <f t="shared" ref="C17:J17" si="13">C5-C15</f>
        <v>0</v>
      </c>
      <c r="D17" s="314">
        <f t="shared" si="13"/>
        <v>0</v>
      </c>
      <c r="E17" s="314">
        <f t="shared" si="13"/>
        <v>0</v>
      </c>
      <c r="F17" s="314">
        <f t="shared" si="13"/>
        <v>0</v>
      </c>
      <c r="G17" s="314">
        <f t="shared" si="13"/>
        <v>0</v>
      </c>
      <c r="H17" s="314">
        <f t="shared" si="13"/>
        <v>0</v>
      </c>
      <c r="I17" s="314">
        <f t="shared" si="13"/>
        <v>0</v>
      </c>
      <c r="J17" s="314">
        <f t="shared" si="13"/>
        <v>0</v>
      </c>
    </row>
    <row r="18" spans="1:10" x14ac:dyDescent="0.3">
      <c r="A18" s="324"/>
      <c r="B18" s="314"/>
      <c r="C18" s="314"/>
      <c r="D18" s="314"/>
      <c r="E18" s="314"/>
      <c r="F18" s="314"/>
      <c r="G18" s="314"/>
      <c r="H18" s="314"/>
      <c r="I18" s="314"/>
      <c r="J18" s="314"/>
    </row>
    <row r="19" spans="1:10" x14ac:dyDescent="0.3">
      <c r="A19" s="325" t="s">
        <v>482</v>
      </c>
      <c r="B19" s="331"/>
      <c r="C19" s="252"/>
      <c r="D19" s="252"/>
      <c r="E19" s="252"/>
      <c r="F19" s="252"/>
      <c r="G19" s="252"/>
      <c r="H19" s="252"/>
      <c r="I19" s="252"/>
      <c r="J19" s="252"/>
    </row>
    <row r="20" spans="1:10" s="322" customFormat="1" x14ac:dyDescent="0.3">
      <c r="A20" s="318"/>
      <c r="B20" s="318"/>
      <c r="C20" s="318"/>
      <c r="D20" s="318"/>
      <c r="E20" s="318"/>
      <c r="F20" s="318"/>
      <c r="G20" s="318"/>
      <c r="H20" s="318"/>
      <c r="I20" s="318"/>
      <c r="J20" s="318"/>
    </row>
    <row r="21" spans="1:10" x14ac:dyDescent="0.3">
      <c r="A21" s="321" t="s">
        <v>485</v>
      </c>
      <c r="B21" s="316">
        <f t="shared" ref="B21:B22" si="14">SUM(C21:J21)</f>
        <v>0</v>
      </c>
      <c r="C21" s="358">
        <f>'Potřeby Změna'!D10</f>
        <v>0</v>
      </c>
      <c r="D21" s="358">
        <f>'Potřeby Změna'!E10</f>
        <v>0</v>
      </c>
      <c r="E21" s="358">
        <f>'Potřeby Změna'!F10</f>
        <v>0</v>
      </c>
      <c r="F21" s="358">
        <f>'Potřeby Změna'!G10</f>
        <v>0</v>
      </c>
      <c r="G21" s="358">
        <f>'Potřeby Změna'!H10</f>
        <v>0</v>
      </c>
      <c r="H21" s="358">
        <f>'Potřeby Změna'!I10</f>
        <v>0</v>
      </c>
      <c r="I21" s="358">
        <f>'Potřeby Změna'!J10</f>
        <v>0</v>
      </c>
      <c r="J21" s="358">
        <f>'Potřeby Změna'!K10</f>
        <v>0</v>
      </c>
    </row>
    <row r="22" spans="1:10" x14ac:dyDescent="0.3">
      <c r="A22" s="321" t="s">
        <v>486</v>
      </c>
      <c r="B22" s="316">
        <f t="shared" si="14"/>
        <v>0</v>
      </c>
      <c r="C22" s="358">
        <f>'Potřeby Změna'!D11</f>
        <v>0</v>
      </c>
      <c r="D22" s="358">
        <f>'Potřeby Změna'!E11</f>
        <v>0</v>
      </c>
      <c r="E22" s="358">
        <f>'Potřeby Změna'!F11</f>
        <v>0</v>
      </c>
      <c r="F22" s="358">
        <f>'Potřeby Změna'!G11</f>
        <v>0</v>
      </c>
      <c r="G22" s="358">
        <f>'Potřeby Změna'!H11</f>
        <v>0</v>
      </c>
      <c r="H22" s="358">
        <f>'Potřeby Změna'!I11</f>
        <v>0</v>
      </c>
      <c r="I22" s="358">
        <f>'Potřeby Změna'!J11</f>
        <v>0</v>
      </c>
      <c r="J22" s="358">
        <f>'Potřeby Změna'!K11</f>
        <v>0</v>
      </c>
    </row>
    <row r="23" spans="1:10" x14ac:dyDescent="0.3">
      <c r="A23" s="248" t="s">
        <v>109</v>
      </c>
      <c r="B23" s="329">
        <f>SUM(B21:B22)</f>
        <v>0</v>
      </c>
      <c r="C23" s="329">
        <f t="shared" ref="C23" si="15">SUM(C21:C22)</f>
        <v>0</v>
      </c>
      <c r="D23" s="329">
        <f t="shared" ref="D23" si="16">SUM(D21:D22)</f>
        <v>0</v>
      </c>
      <c r="E23" s="329">
        <f t="shared" ref="E23" si="17">SUM(E21:E22)</f>
        <v>0</v>
      </c>
      <c r="F23" s="329">
        <f t="shared" ref="F23" si="18">SUM(F21:F22)</f>
        <v>0</v>
      </c>
      <c r="G23" s="329">
        <f t="shared" ref="G23" si="19">SUM(G21:G22)</f>
        <v>0</v>
      </c>
      <c r="H23" s="329">
        <f t="shared" ref="H23" si="20">SUM(H21:H22)</f>
        <v>0</v>
      </c>
      <c r="I23" s="329">
        <f t="shared" ref="I23" si="21">SUM(I21:I22)</f>
        <v>0</v>
      </c>
      <c r="J23" s="329">
        <f t="shared" ref="J23" si="22">SUM(J21:J22)</f>
        <v>0</v>
      </c>
    </row>
    <row r="25" spans="1:10" x14ac:dyDescent="0.3">
      <c r="A25" s="325" t="s">
        <v>480</v>
      </c>
      <c r="B25" s="331"/>
      <c r="C25" s="252"/>
      <c r="D25" s="252"/>
      <c r="E25" s="252"/>
      <c r="F25" s="252"/>
      <c r="G25" s="252"/>
      <c r="H25" s="252"/>
      <c r="I25" s="252"/>
      <c r="J25" s="252"/>
    </row>
    <row r="26" spans="1:10" s="322" customFormat="1" x14ac:dyDescent="0.3">
      <c r="A26" s="318"/>
      <c r="B26" s="318" t="s">
        <v>109</v>
      </c>
      <c r="C26" s="318">
        <v>2016</v>
      </c>
      <c r="D26" s="318">
        <v>2017</v>
      </c>
      <c r="E26" s="318">
        <v>2018</v>
      </c>
      <c r="F26" s="318">
        <v>2019</v>
      </c>
      <c r="G26" s="318">
        <v>2020</v>
      </c>
      <c r="H26" s="318">
        <v>2021</v>
      </c>
      <c r="I26" s="318">
        <v>2022</v>
      </c>
      <c r="J26" s="318">
        <v>2023</v>
      </c>
    </row>
    <row r="27" spans="1:10" x14ac:dyDescent="0.3">
      <c r="A27" s="321" t="s">
        <v>107</v>
      </c>
      <c r="B27" s="316">
        <f t="shared" ref="B27:B32" si="23">SUM(C27:J27)</f>
        <v>0</v>
      </c>
      <c r="C27" s="358">
        <f>'Zdroje Změna'!G18</f>
        <v>0</v>
      </c>
      <c r="D27" s="358">
        <f>'Zdroje Změna'!H18</f>
        <v>0</v>
      </c>
      <c r="E27" s="358">
        <f>'Zdroje Změna'!I18</f>
        <v>0</v>
      </c>
      <c r="F27" s="358">
        <f>'Zdroje Změna'!J18</f>
        <v>0</v>
      </c>
      <c r="G27" s="358">
        <f>'Zdroje Změna'!K18</f>
        <v>0</v>
      </c>
      <c r="H27" s="358">
        <f>'Zdroje Změna'!L18</f>
        <v>0</v>
      </c>
      <c r="I27" s="358">
        <f>'Zdroje Změna'!M18</f>
        <v>0</v>
      </c>
      <c r="J27" s="358">
        <f>'Zdroje Změna'!N18</f>
        <v>0</v>
      </c>
    </row>
    <row r="28" spans="1:10" x14ac:dyDescent="0.3">
      <c r="A28" s="321" t="s">
        <v>108</v>
      </c>
      <c r="B28" s="316">
        <f t="shared" si="23"/>
        <v>0</v>
      </c>
      <c r="C28" s="358">
        <f>'Zdroje Změna'!G19</f>
        <v>0</v>
      </c>
      <c r="D28" s="358">
        <f>'Zdroje Změna'!H19</f>
        <v>0</v>
      </c>
      <c r="E28" s="358">
        <f>'Zdroje Změna'!I19</f>
        <v>0</v>
      </c>
      <c r="F28" s="358">
        <f>'Zdroje Změna'!J19</f>
        <v>0</v>
      </c>
      <c r="G28" s="358">
        <f>'Zdroje Změna'!K19</f>
        <v>0</v>
      </c>
      <c r="H28" s="358">
        <f>'Zdroje Změna'!L19</f>
        <v>0</v>
      </c>
      <c r="I28" s="358">
        <f>'Zdroje Změna'!M19</f>
        <v>0</v>
      </c>
      <c r="J28" s="358">
        <f>'Zdroje Změna'!N19</f>
        <v>0</v>
      </c>
    </row>
    <row r="29" spans="1:10" x14ac:dyDescent="0.3">
      <c r="A29" s="321" t="s">
        <v>205</v>
      </c>
      <c r="B29" s="316">
        <f t="shared" si="23"/>
        <v>0</v>
      </c>
      <c r="C29" s="358">
        <f>'Zdroje Změna'!G16</f>
        <v>0</v>
      </c>
      <c r="D29" s="358">
        <f>'Zdroje Změna'!H16</f>
        <v>0</v>
      </c>
      <c r="E29" s="358">
        <f>'Zdroje Změna'!I16</f>
        <v>0</v>
      </c>
      <c r="F29" s="358">
        <f>'Zdroje Změna'!J16</f>
        <v>0</v>
      </c>
      <c r="G29" s="358">
        <f>'Zdroje Změna'!K16</f>
        <v>0</v>
      </c>
      <c r="H29" s="358">
        <f>'Zdroje Změna'!L16</f>
        <v>0</v>
      </c>
      <c r="I29" s="358">
        <f>'Zdroje Změna'!M16</f>
        <v>0</v>
      </c>
      <c r="J29" s="358">
        <f>'Zdroje Změna'!N16</f>
        <v>0</v>
      </c>
    </row>
    <row r="30" spans="1:10" x14ac:dyDescent="0.3">
      <c r="A30" s="321" t="s">
        <v>206</v>
      </c>
      <c r="B30" s="316">
        <f t="shared" si="23"/>
        <v>0</v>
      </c>
      <c r="C30" s="358">
        <f>'Zdroje Změna'!G17</f>
        <v>0</v>
      </c>
      <c r="D30" s="358">
        <f>'Zdroje Změna'!H17</f>
        <v>0</v>
      </c>
      <c r="E30" s="358">
        <f>'Zdroje Změna'!I17</f>
        <v>0</v>
      </c>
      <c r="F30" s="358">
        <f>'Zdroje Změna'!J17</f>
        <v>0</v>
      </c>
      <c r="G30" s="358">
        <f>'Zdroje Změna'!K17</f>
        <v>0</v>
      </c>
      <c r="H30" s="358">
        <f>'Zdroje Změna'!L17</f>
        <v>0</v>
      </c>
      <c r="I30" s="358">
        <f>'Zdroje Změna'!M17</f>
        <v>0</v>
      </c>
      <c r="J30" s="358">
        <f>'Zdroje Změna'!N17</f>
        <v>0</v>
      </c>
    </row>
    <row r="31" spans="1:10" x14ac:dyDescent="0.3">
      <c r="A31" s="321" t="s">
        <v>485</v>
      </c>
      <c r="B31" s="316">
        <f t="shared" si="23"/>
        <v>0</v>
      </c>
      <c r="C31" s="358">
        <f>C27+C29</f>
        <v>0</v>
      </c>
      <c r="D31" s="358">
        <f t="shared" ref="D31:J31" si="24">D27+D29</f>
        <v>0</v>
      </c>
      <c r="E31" s="358">
        <f t="shared" si="24"/>
        <v>0</v>
      </c>
      <c r="F31" s="358">
        <f t="shared" si="24"/>
        <v>0</v>
      </c>
      <c r="G31" s="358">
        <f t="shared" si="24"/>
        <v>0</v>
      </c>
      <c r="H31" s="358">
        <f t="shared" si="24"/>
        <v>0</v>
      </c>
      <c r="I31" s="358">
        <f t="shared" si="24"/>
        <v>0</v>
      </c>
      <c r="J31" s="358">
        <f t="shared" si="24"/>
        <v>0</v>
      </c>
    </row>
    <row r="32" spans="1:10" x14ac:dyDescent="0.3">
      <c r="A32" s="321" t="s">
        <v>486</v>
      </c>
      <c r="B32" s="316">
        <f t="shared" si="23"/>
        <v>0</v>
      </c>
      <c r="C32" s="358">
        <f>C28+C30</f>
        <v>0</v>
      </c>
      <c r="D32" s="358">
        <f t="shared" ref="D32:J32" si="25">D28+D30</f>
        <v>0</v>
      </c>
      <c r="E32" s="358">
        <f t="shared" si="25"/>
        <v>0</v>
      </c>
      <c r="F32" s="358">
        <f t="shared" si="25"/>
        <v>0</v>
      </c>
      <c r="G32" s="358">
        <f t="shared" si="25"/>
        <v>0</v>
      </c>
      <c r="H32" s="358">
        <f t="shared" si="25"/>
        <v>0</v>
      </c>
      <c r="I32" s="358">
        <f t="shared" si="25"/>
        <v>0</v>
      </c>
      <c r="J32" s="358">
        <f t="shared" si="25"/>
        <v>0</v>
      </c>
    </row>
    <row r="33" spans="1:10" x14ac:dyDescent="0.3">
      <c r="A33" s="248" t="s">
        <v>109</v>
      </c>
      <c r="B33" s="329">
        <f>SUM(C33:J33)</f>
        <v>0</v>
      </c>
      <c r="C33" s="329">
        <f>SUM(C31:C32)</f>
        <v>0</v>
      </c>
      <c r="D33" s="329">
        <f t="shared" ref="D33" si="26">SUM(D31:D32)</f>
        <v>0</v>
      </c>
      <c r="E33" s="329">
        <f t="shared" ref="E33" si="27">SUM(E31:E32)</f>
        <v>0</v>
      </c>
      <c r="F33" s="329">
        <f t="shared" ref="F33" si="28">SUM(F31:F32)</f>
        <v>0</v>
      </c>
      <c r="G33" s="329">
        <f t="shared" ref="G33" si="29">SUM(G31:G32)</f>
        <v>0</v>
      </c>
      <c r="H33" s="329">
        <f t="shared" ref="H33" si="30">SUM(H31:H32)</f>
        <v>0</v>
      </c>
      <c r="I33" s="329">
        <f t="shared" ref="I33" si="31">SUM(I31:I32)</f>
        <v>0</v>
      </c>
      <c r="J33" s="329">
        <f t="shared" ref="J33" si="32">SUM(J31:J32)</f>
        <v>0</v>
      </c>
    </row>
    <row r="34" spans="1:10" x14ac:dyDescent="0.3">
      <c r="A34" s="315" t="s">
        <v>551</v>
      </c>
      <c r="B34" s="320" t="str">
        <f>IF(B23=B33,"OK","Upravte bilanci Potřeb RoPD a Zdrojů RoPD")</f>
        <v>OK</v>
      </c>
      <c r="C34" s="317" t="str">
        <f t="shared" ref="C34" si="33">IF(C23=C33,"OK","Upravte bilanci Potřeb RoPD a Zdrojů RoPD")</f>
        <v>OK</v>
      </c>
      <c r="D34" s="317" t="str">
        <f t="shared" ref="D34" si="34">IF(D23=D33,"OK","Upravte bilanci Potřeb RoPD a Zdrojů RoPD")</f>
        <v>OK</v>
      </c>
      <c r="E34" s="320" t="str">
        <f t="shared" ref="E34" si="35">IF(E23=E33,"OK","Upravte bilanci Potřeb RoPD a Zdrojů RoPD")</f>
        <v>OK</v>
      </c>
      <c r="F34" s="320" t="str">
        <f t="shared" ref="F34" si="36">IF(F23=F33,"OK","Upravte bilanci Potřeb RoPD a Zdrojů RoPD")</f>
        <v>OK</v>
      </c>
      <c r="G34" s="320" t="str">
        <f t="shared" ref="G34" si="37">IF(G23=G33,"OK","Upravte bilanci Potřeb RoPD a Zdrojů RoPD")</f>
        <v>OK</v>
      </c>
      <c r="H34" s="320" t="str">
        <f t="shared" ref="H34" si="38">IF(H23=H33,"OK","Upravte bilanci Potřeb RoPD a Zdrojů RoPD")</f>
        <v>OK</v>
      </c>
      <c r="I34" s="317" t="str">
        <f t="shared" ref="I34" si="39">IF(I23=I33,"OK","Upravte bilanci Potřeb RoPD a Zdrojů RoPD")</f>
        <v>OK</v>
      </c>
      <c r="J34" s="317" t="str">
        <f t="shared" ref="J34" si="40">IF(J23=J33,"OK","Upravte bilanci Potřeb RoPD a Zdrojů RoPD")</f>
        <v>OK</v>
      </c>
    </row>
    <row r="35" spans="1:10" x14ac:dyDescent="0.3">
      <c r="A35" s="324" t="s">
        <v>484</v>
      </c>
      <c r="B35" s="314">
        <f>B23-B33</f>
        <v>0</v>
      </c>
      <c r="C35" s="314">
        <f t="shared" ref="C35:J35" si="41">C23-C33</f>
        <v>0</v>
      </c>
      <c r="D35" s="314">
        <f t="shared" si="41"/>
        <v>0</v>
      </c>
      <c r="E35" s="314">
        <f t="shared" si="41"/>
        <v>0</v>
      </c>
      <c r="F35" s="314">
        <f t="shared" si="41"/>
        <v>0</v>
      </c>
      <c r="G35" s="314">
        <f t="shared" si="41"/>
        <v>0</v>
      </c>
      <c r="H35" s="314">
        <f t="shared" si="41"/>
        <v>0</v>
      </c>
      <c r="I35" s="314">
        <f t="shared" si="41"/>
        <v>0</v>
      </c>
      <c r="J35" s="314">
        <f t="shared" si="41"/>
        <v>0</v>
      </c>
    </row>
    <row r="37" spans="1:10" x14ac:dyDescent="0.3">
      <c r="A37" s="325" t="s">
        <v>481</v>
      </c>
      <c r="B37" s="331"/>
      <c r="C37" s="252"/>
      <c r="D37" s="252"/>
      <c r="E37" s="252"/>
      <c r="F37" s="252"/>
      <c r="G37" s="252"/>
      <c r="H37" s="252"/>
      <c r="I37" s="252"/>
      <c r="J37" s="252"/>
    </row>
    <row r="38" spans="1:10" s="322" customFormat="1" x14ac:dyDescent="0.3">
      <c r="A38" s="318"/>
      <c r="B38" s="318" t="s">
        <v>109</v>
      </c>
      <c r="C38" s="318">
        <v>2016</v>
      </c>
      <c r="D38" s="318">
        <v>2017</v>
      </c>
      <c r="E38" s="318">
        <v>2018</v>
      </c>
      <c r="F38" s="318">
        <v>2019</v>
      </c>
      <c r="G38" s="318">
        <v>2020</v>
      </c>
      <c r="H38" s="318">
        <v>2021</v>
      </c>
      <c r="I38" s="318">
        <v>2022</v>
      </c>
      <c r="J38" s="318">
        <v>2023</v>
      </c>
    </row>
    <row r="39" spans="1:10" x14ac:dyDescent="0.3">
      <c r="A39" s="321" t="s">
        <v>107</v>
      </c>
      <c r="B39" s="316">
        <f t="shared" ref="B39:B44" si="42">SUM(C39:J39)</f>
        <v>0</v>
      </c>
      <c r="C39" s="358">
        <f>'Smlouvy, zakázky a jiné potřeby'!P6</f>
        <v>0</v>
      </c>
      <c r="D39" s="358">
        <f>'Smlouvy, zakázky a jiné potřeby'!Q6</f>
        <v>0</v>
      </c>
      <c r="E39" s="358">
        <f>'Smlouvy, zakázky a jiné potřeby'!R6</f>
        <v>0</v>
      </c>
      <c r="F39" s="358">
        <f>'Smlouvy, zakázky a jiné potřeby'!S6</f>
        <v>0</v>
      </c>
      <c r="G39" s="358">
        <f>'Smlouvy, zakázky a jiné potřeby'!T6</f>
        <v>0</v>
      </c>
      <c r="H39" s="358">
        <f>'Smlouvy, zakázky a jiné potřeby'!U6</f>
        <v>0</v>
      </c>
      <c r="I39" s="358">
        <f>'Smlouvy, zakázky a jiné potřeby'!V6</f>
        <v>0</v>
      </c>
      <c r="J39" s="358">
        <f>'Smlouvy, zakázky a jiné potřeby'!W6</f>
        <v>0</v>
      </c>
    </row>
    <row r="40" spans="1:10" x14ac:dyDescent="0.3">
      <c r="A40" s="321" t="s">
        <v>108</v>
      </c>
      <c r="B40" s="316">
        <f t="shared" si="42"/>
        <v>0</v>
      </c>
      <c r="C40" s="358">
        <f>'Smlouvy, zakázky a jiné potřeby'!P7</f>
        <v>0</v>
      </c>
      <c r="D40" s="358">
        <f>'Smlouvy, zakázky a jiné potřeby'!Q7</f>
        <v>0</v>
      </c>
      <c r="E40" s="358">
        <f>'Smlouvy, zakázky a jiné potřeby'!R7</f>
        <v>0</v>
      </c>
      <c r="F40" s="358">
        <f>'Smlouvy, zakázky a jiné potřeby'!S7</f>
        <v>0</v>
      </c>
      <c r="G40" s="358">
        <f>'Smlouvy, zakázky a jiné potřeby'!T7</f>
        <v>0</v>
      </c>
      <c r="H40" s="358">
        <f>'Smlouvy, zakázky a jiné potřeby'!U7</f>
        <v>0</v>
      </c>
      <c r="I40" s="358">
        <f>'Smlouvy, zakázky a jiné potřeby'!V7</f>
        <v>0</v>
      </c>
      <c r="J40" s="358">
        <f>'Smlouvy, zakázky a jiné potřeby'!W7</f>
        <v>0</v>
      </c>
    </row>
    <row r="41" spans="1:10" x14ac:dyDescent="0.3">
      <c r="A41" s="321" t="s">
        <v>205</v>
      </c>
      <c r="B41" s="316">
        <f t="shared" si="42"/>
        <v>0</v>
      </c>
      <c r="C41" s="358">
        <f>'Smlouvy, zakázky a jiné potřeby'!P8</f>
        <v>0</v>
      </c>
      <c r="D41" s="358">
        <f>'Smlouvy, zakázky a jiné potřeby'!Q8</f>
        <v>0</v>
      </c>
      <c r="E41" s="358">
        <f>'Smlouvy, zakázky a jiné potřeby'!R8</f>
        <v>0</v>
      </c>
      <c r="F41" s="358">
        <f>'Smlouvy, zakázky a jiné potřeby'!S8</f>
        <v>0</v>
      </c>
      <c r="G41" s="358">
        <f>'Smlouvy, zakázky a jiné potřeby'!T8</f>
        <v>0</v>
      </c>
      <c r="H41" s="358">
        <f>'Smlouvy, zakázky a jiné potřeby'!U8</f>
        <v>0</v>
      </c>
      <c r="I41" s="358">
        <f>'Smlouvy, zakázky a jiné potřeby'!V8</f>
        <v>0</v>
      </c>
      <c r="J41" s="358">
        <f>'Smlouvy, zakázky a jiné potřeby'!W8</f>
        <v>0</v>
      </c>
    </row>
    <row r="42" spans="1:10" x14ac:dyDescent="0.3">
      <c r="A42" s="321" t="s">
        <v>206</v>
      </c>
      <c r="B42" s="316">
        <f t="shared" si="42"/>
        <v>0</v>
      </c>
      <c r="C42" s="358">
        <f>'Smlouvy, zakázky a jiné potřeby'!P9</f>
        <v>0</v>
      </c>
      <c r="D42" s="358">
        <f>'Smlouvy, zakázky a jiné potřeby'!Q9</f>
        <v>0</v>
      </c>
      <c r="E42" s="358">
        <f>'Smlouvy, zakázky a jiné potřeby'!R9</f>
        <v>0</v>
      </c>
      <c r="F42" s="358">
        <f>'Smlouvy, zakázky a jiné potřeby'!S9</f>
        <v>0</v>
      </c>
      <c r="G42" s="358">
        <f>'Smlouvy, zakázky a jiné potřeby'!T9</f>
        <v>0</v>
      </c>
      <c r="H42" s="358">
        <f>'Smlouvy, zakázky a jiné potřeby'!U9</f>
        <v>0</v>
      </c>
      <c r="I42" s="358">
        <f>'Smlouvy, zakázky a jiné potřeby'!V9</f>
        <v>0</v>
      </c>
      <c r="J42" s="358">
        <f>'Smlouvy, zakázky a jiné potřeby'!W9</f>
        <v>0</v>
      </c>
    </row>
    <row r="43" spans="1:10" x14ac:dyDescent="0.3">
      <c r="A43" s="321" t="s">
        <v>485</v>
      </c>
      <c r="B43" s="316">
        <f t="shared" si="42"/>
        <v>0</v>
      </c>
      <c r="C43" s="358">
        <f>C39+C41</f>
        <v>0</v>
      </c>
      <c r="D43" s="358">
        <f t="shared" ref="D43:J44" si="43">D39+D41</f>
        <v>0</v>
      </c>
      <c r="E43" s="358">
        <f t="shared" si="43"/>
        <v>0</v>
      </c>
      <c r="F43" s="358">
        <f t="shared" si="43"/>
        <v>0</v>
      </c>
      <c r="G43" s="358">
        <f t="shared" si="43"/>
        <v>0</v>
      </c>
      <c r="H43" s="358">
        <f t="shared" si="43"/>
        <v>0</v>
      </c>
      <c r="I43" s="358">
        <f t="shared" si="43"/>
        <v>0</v>
      </c>
      <c r="J43" s="358">
        <f t="shared" si="43"/>
        <v>0</v>
      </c>
    </row>
    <row r="44" spans="1:10" x14ac:dyDescent="0.3">
      <c r="A44" s="321" t="s">
        <v>486</v>
      </c>
      <c r="B44" s="316">
        <f t="shared" si="42"/>
        <v>0</v>
      </c>
      <c r="C44" s="358">
        <f>C40+C42</f>
        <v>0</v>
      </c>
      <c r="D44" s="358">
        <f t="shared" si="43"/>
        <v>0</v>
      </c>
      <c r="E44" s="358">
        <f t="shared" si="43"/>
        <v>0</v>
      </c>
      <c r="F44" s="358">
        <f t="shared" si="43"/>
        <v>0</v>
      </c>
      <c r="G44" s="358">
        <f t="shared" si="43"/>
        <v>0</v>
      </c>
      <c r="H44" s="358">
        <f t="shared" si="43"/>
        <v>0</v>
      </c>
      <c r="I44" s="358">
        <f t="shared" si="43"/>
        <v>0</v>
      </c>
      <c r="J44" s="358">
        <f t="shared" si="43"/>
        <v>0</v>
      </c>
    </row>
    <row r="45" spans="1:10" x14ac:dyDescent="0.3">
      <c r="A45" s="248" t="s">
        <v>109</v>
      </c>
      <c r="B45" s="329">
        <f>SUM(C45:J45)</f>
        <v>0</v>
      </c>
      <c r="C45" s="329">
        <f>SUM(C43:C44)</f>
        <v>0</v>
      </c>
      <c r="D45" s="329">
        <f t="shared" ref="D45:J45" si="44">SUM(D43:D44)</f>
        <v>0</v>
      </c>
      <c r="E45" s="329">
        <f t="shared" si="44"/>
        <v>0</v>
      </c>
      <c r="F45" s="329">
        <f t="shared" si="44"/>
        <v>0</v>
      </c>
      <c r="G45" s="329">
        <f t="shared" si="44"/>
        <v>0</v>
      </c>
      <c r="H45" s="329">
        <f t="shared" si="44"/>
        <v>0</v>
      </c>
      <c r="I45" s="329">
        <f t="shared" si="44"/>
        <v>0</v>
      </c>
      <c r="J45" s="329">
        <f t="shared" si="44"/>
        <v>0</v>
      </c>
    </row>
    <row r="48" spans="1:10" x14ac:dyDescent="0.3">
      <c r="A48" s="325" t="s">
        <v>549</v>
      </c>
      <c r="B48" s="331"/>
      <c r="C48" s="252"/>
      <c r="D48" s="252"/>
      <c r="E48" s="252"/>
      <c r="F48" s="252"/>
      <c r="G48" s="252"/>
      <c r="H48" s="252"/>
      <c r="I48" s="252"/>
      <c r="J48" s="252"/>
    </row>
    <row r="49" spans="1:10" s="322" customFormat="1" x14ac:dyDescent="0.3">
      <c r="A49" s="318"/>
      <c r="B49" s="318"/>
      <c r="C49" s="318"/>
      <c r="D49" s="318"/>
      <c r="E49" s="318"/>
      <c r="F49" s="318"/>
      <c r="G49" s="318"/>
      <c r="H49" s="318"/>
      <c r="I49" s="318"/>
      <c r="J49" s="318"/>
    </row>
    <row r="50" spans="1:10" x14ac:dyDescent="0.3">
      <c r="A50" s="321" t="s">
        <v>485</v>
      </c>
      <c r="B50" s="316">
        <f t="shared" ref="B50:B51" si="45">SUM(C50:J50)</f>
        <v>0</v>
      </c>
      <c r="C50" s="358">
        <f t="shared" ref="C50:J51" si="46">C21-C3</f>
        <v>0</v>
      </c>
      <c r="D50" s="358">
        <f t="shared" si="46"/>
        <v>0</v>
      </c>
      <c r="E50" s="358">
        <f t="shared" si="46"/>
        <v>0</v>
      </c>
      <c r="F50" s="358">
        <f t="shared" si="46"/>
        <v>0</v>
      </c>
      <c r="G50" s="358">
        <f t="shared" si="46"/>
        <v>0</v>
      </c>
      <c r="H50" s="358">
        <f t="shared" si="46"/>
        <v>0</v>
      </c>
      <c r="I50" s="358">
        <f t="shared" si="46"/>
        <v>0</v>
      </c>
      <c r="J50" s="358">
        <f t="shared" si="46"/>
        <v>0</v>
      </c>
    </row>
    <row r="51" spans="1:10" x14ac:dyDescent="0.3">
      <c r="A51" s="321" t="s">
        <v>486</v>
      </c>
      <c r="B51" s="316">
        <f t="shared" si="45"/>
        <v>0</v>
      </c>
      <c r="C51" s="358">
        <f t="shared" si="46"/>
        <v>0</v>
      </c>
      <c r="D51" s="358">
        <f t="shared" si="46"/>
        <v>0</v>
      </c>
      <c r="E51" s="358">
        <f t="shared" si="46"/>
        <v>0</v>
      </c>
      <c r="F51" s="358">
        <f t="shared" si="46"/>
        <v>0</v>
      </c>
      <c r="G51" s="358">
        <f t="shared" si="46"/>
        <v>0</v>
      </c>
      <c r="H51" s="358">
        <f t="shared" si="46"/>
        <v>0</v>
      </c>
      <c r="I51" s="358">
        <f t="shared" si="46"/>
        <v>0</v>
      </c>
      <c r="J51" s="358">
        <f t="shared" si="46"/>
        <v>0</v>
      </c>
    </row>
    <row r="52" spans="1:10" x14ac:dyDescent="0.3">
      <c r="A52" s="248" t="s">
        <v>109</v>
      </c>
      <c r="B52" s="329">
        <f>SUM(B50:B51)</f>
        <v>0</v>
      </c>
      <c r="C52" s="329">
        <f t="shared" ref="C52" si="47">SUM(C50:C51)</f>
        <v>0</v>
      </c>
      <c r="D52" s="329">
        <f t="shared" ref="D52" si="48">SUM(D50:D51)</f>
        <v>0</v>
      </c>
      <c r="E52" s="329">
        <f t="shared" ref="E52" si="49">SUM(E50:E51)</f>
        <v>0</v>
      </c>
      <c r="F52" s="329">
        <f t="shared" ref="F52" si="50">SUM(F50:F51)</f>
        <v>0</v>
      </c>
      <c r="G52" s="329">
        <f t="shared" ref="G52" si="51">SUM(G50:G51)</f>
        <v>0</v>
      </c>
      <c r="H52" s="329">
        <f t="shared" ref="H52" si="52">SUM(H50:H51)</f>
        <v>0</v>
      </c>
      <c r="I52" s="329">
        <f t="shared" ref="I52" si="53">SUM(I50:I51)</f>
        <v>0</v>
      </c>
      <c r="J52" s="329">
        <f t="shared" ref="J52" si="54">SUM(J50:J51)</f>
        <v>0</v>
      </c>
    </row>
    <row r="53" spans="1:10" x14ac:dyDescent="0.3">
      <c r="A53" s="252"/>
      <c r="B53" s="331"/>
      <c r="C53" s="252"/>
      <c r="D53" s="252"/>
      <c r="E53" s="252"/>
      <c r="F53" s="252"/>
      <c r="G53" s="252"/>
      <c r="H53" s="252"/>
      <c r="I53" s="252"/>
      <c r="J53" s="252"/>
    </row>
    <row r="55" spans="1:10" x14ac:dyDescent="0.3">
      <c r="A55" s="325" t="s">
        <v>549</v>
      </c>
      <c r="B55" s="331"/>
      <c r="C55" s="252"/>
      <c r="D55" s="252"/>
      <c r="E55" s="252"/>
      <c r="F55" s="252"/>
      <c r="G55" s="252"/>
      <c r="H55" s="252"/>
      <c r="I55" s="252"/>
      <c r="J55" s="252"/>
    </row>
    <row r="56" spans="1:10" x14ac:dyDescent="0.3">
      <c r="A56" s="318"/>
      <c r="B56" s="318" t="s">
        <v>109</v>
      </c>
      <c r="C56" s="318">
        <v>2016</v>
      </c>
      <c r="D56" s="318">
        <v>2017</v>
      </c>
      <c r="E56" s="318">
        <v>2018</v>
      </c>
      <c r="F56" s="318">
        <v>2019</v>
      </c>
      <c r="G56" s="318">
        <v>2020</v>
      </c>
      <c r="H56" s="318">
        <v>2021</v>
      </c>
      <c r="I56" s="318">
        <v>2022</v>
      </c>
      <c r="J56" s="318">
        <v>2023</v>
      </c>
    </row>
    <row r="57" spans="1:10" x14ac:dyDescent="0.3">
      <c r="A57" s="321" t="s">
        <v>107</v>
      </c>
      <c r="B57" s="316">
        <f t="shared" ref="B57:B62" si="55">SUM(C57:J57)</f>
        <v>0</v>
      </c>
      <c r="C57" s="358">
        <f>C27-C9</f>
        <v>0</v>
      </c>
      <c r="D57" s="358">
        <f t="shared" ref="D57:J57" si="56">D27-D9</f>
        <v>0</v>
      </c>
      <c r="E57" s="358">
        <f t="shared" si="56"/>
        <v>0</v>
      </c>
      <c r="F57" s="358">
        <f t="shared" si="56"/>
        <v>0</v>
      </c>
      <c r="G57" s="358">
        <f t="shared" si="56"/>
        <v>0</v>
      </c>
      <c r="H57" s="358">
        <f t="shared" si="56"/>
        <v>0</v>
      </c>
      <c r="I57" s="358">
        <f t="shared" si="56"/>
        <v>0</v>
      </c>
      <c r="J57" s="358">
        <f t="shared" si="56"/>
        <v>0</v>
      </c>
    </row>
    <row r="58" spans="1:10" x14ac:dyDescent="0.3">
      <c r="A58" s="321" t="s">
        <v>108</v>
      </c>
      <c r="B58" s="316">
        <f t="shared" si="55"/>
        <v>0</v>
      </c>
      <c r="C58" s="358">
        <f t="shared" ref="C58:J58" si="57">C28-C10</f>
        <v>0</v>
      </c>
      <c r="D58" s="358">
        <f t="shared" si="57"/>
        <v>0</v>
      </c>
      <c r="E58" s="358">
        <f t="shared" si="57"/>
        <v>0</v>
      </c>
      <c r="F58" s="358">
        <f t="shared" si="57"/>
        <v>0</v>
      </c>
      <c r="G58" s="358">
        <f t="shared" si="57"/>
        <v>0</v>
      </c>
      <c r="H58" s="358">
        <f t="shared" si="57"/>
        <v>0</v>
      </c>
      <c r="I58" s="358">
        <f t="shared" si="57"/>
        <v>0</v>
      </c>
      <c r="J58" s="358">
        <f t="shared" si="57"/>
        <v>0</v>
      </c>
    </row>
    <row r="59" spans="1:10" x14ac:dyDescent="0.3">
      <c r="A59" s="321" t="s">
        <v>205</v>
      </c>
      <c r="B59" s="316">
        <f t="shared" si="55"/>
        <v>0</v>
      </c>
      <c r="C59" s="358">
        <f t="shared" ref="C59:J59" si="58">C29-C11</f>
        <v>0</v>
      </c>
      <c r="D59" s="358">
        <f t="shared" si="58"/>
        <v>0</v>
      </c>
      <c r="E59" s="358">
        <f t="shared" si="58"/>
        <v>0</v>
      </c>
      <c r="F59" s="358">
        <f t="shared" si="58"/>
        <v>0</v>
      </c>
      <c r="G59" s="358">
        <f t="shared" si="58"/>
        <v>0</v>
      </c>
      <c r="H59" s="358">
        <f t="shared" si="58"/>
        <v>0</v>
      </c>
      <c r="I59" s="358">
        <f t="shared" si="58"/>
        <v>0</v>
      </c>
      <c r="J59" s="358">
        <f t="shared" si="58"/>
        <v>0</v>
      </c>
    </row>
    <row r="60" spans="1:10" x14ac:dyDescent="0.3">
      <c r="A60" s="321" t="s">
        <v>206</v>
      </c>
      <c r="B60" s="316">
        <f t="shared" si="55"/>
        <v>0</v>
      </c>
      <c r="C60" s="358">
        <f t="shared" ref="C60:J60" si="59">C30-C12</f>
        <v>0</v>
      </c>
      <c r="D60" s="358">
        <f t="shared" si="59"/>
        <v>0</v>
      </c>
      <c r="E60" s="358">
        <f t="shared" si="59"/>
        <v>0</v>
      </c>
      <c r="F60" s="358">
        <f t="shared" si="59"/>
        <v>0</v>
      </c>
      <c r="G60" s="358">
        <f t="shared" si="59"/>
        <v>0</v>
      </c>
      <c r="H60" s="358">
        <f t="shared" si="59"/>
        <v>0</v>
      </c>
      <c r="I60" s="358">
        <f t="shared" si="59"/>
        <v>0</v>
      </c>
      <c r="J60" s="358">
        <f t="shared" si="59"/>
        <v>0</v>
      </c>
    </row>
    <row r="61" spans="1:10" x14ac:dyDescent="0.3">
      <c r="A61" s="321" t="s">
        <v>485</v>
      </c>
      <c r="B61" s="316">
        <f t="shared" si="55"/>
        <v>0</v>
      </c>
      <c r="C61" s="358">
        <f t="shared" ref="C61:J61" si="60">C31-C13</f>
        <v>0</v>
      </c>
      <c r="D61" s="358">
        <f t="shared" si="60"/>
        <v>0</v>
      </c>
      <c r="E61" s="358">
        <f t="shared" si="60"/>
        <v>0</v>
      </c>
      <c r="F61" s="358">
        <f t="shared" si="60"/>
        <v>0</v>
      </c>
      <c r="G61" s="358">
        <f t="shared" si="60"/>
        <v>0</v>
      </c>
      <c r="H61" s="358">
        <f t="shared" si="60"/>
        <v>0</v>
      </c>
      <c r="I61" s="358">
        <f t="shared" si="60"/>
        <v>0</v>
      </c>
      <c r="J61" s="358">
        <f t="shared" si="60"/>
        <v>0</v>
      </c>
    </row>
    <row r="62" spans="1:10" x14ac:dyDescent="0.3">
      <c r="A62" s="321" t="s">
        <v>486</v>
      </c>
      <c r="B62" s="316">
        <f t="shared" si="55"/>
        <v>0</v>
      </c>
      <c r="C62" s="358">
        <f t="shared" ref="C62:J62" si="61">C32-C14</f>
        <v>0</v>
      </c>
      <c r="D62" s="358">
        <f t="shared" si="61"/>
        <v>0</v>
      </c>
      <c r="E62" s="358">
        <f t="shared" si="61"/>
        <v>0</v>
      </c>
      <c r="F62" s="358">
        <f t="shared" si="61"/>
        <v>0</v>
      </c>
      <c r="G62" s="358">
        <f t="shared" si="61"/>
        <v>0</v>
      </c>
      <c r="H62" s="358">
        <f t="shared" si="61"/>
        <v>0</v>
      </c>
      <c r="I62" s="358">
        <f t="shared" si="61"/>
        <v>0</v>
      </c>
      <c r="J62" s="358">
        <f t="shared" si="61"/>
        <v>0</v>
      </c>
    </row>
    <row r="63" spans="1:10" x14ac:dyDescent="0.3">
      <c r="A63" s="248" t="s">
        <v>109</v>
      </c>
      <c r="B63" s="329">
        <f>SUM(C63:J63)</f>
        <v>0</v>
      </c>
      <c r="C63" s="329">
        <f>SUM(C61:C62)</f>
        <v>0</v>
      </c>
      <c r="D63" s="329">
        <f t="shared" ref="D63" si="62">SUM(D61:D62)</f>
        <v>0</v>
      </c>
      <c r="E63" s="329">
        <f t="shared" ref="E63" si="63">SUM(E61:E62)</f>
        <v>0</v>
      </c>
      <c r="F63" s="329">
        <f t="shared" ref="F63" si="64">SUM(F61:F62)</f>
        <v>0</v>
      </c>
      <c r="G63" s="329">
        <f t="shared" ref="G63" si="65">SUM(G61:G62)</f>
        <v>0</v>
      </c>
      <c r="H63" s="329">
        <f t="shared" ref="H63" si="66">SUM(H61:H62)</f>
        <v>0</v>
      </c>
      <c r="I63" s="329">
        <f t="shared" ref="I63" si="67">SUM(I61:I62)</f>
        <v>0</v>
      </c>
      <c r="J63" s="329">
        <f t="shared" ref="J63" si="68">SUM(J61:J62)</f>
        <v>0</v>
      </c>
    </row>
  </sheetData>
  <sheetProtection password="E21E" sheet="1" objects="1" scenarios="1" autoFilter="0"/>
  <autoFilter ref="A38:J38"/>
  <conditionalFormatting sqref="C50:J51">
    <cfRule type="cellIs" dxfId="28" priority="9" operator="notEqual">
      <formula>0</formula>
    </cfRule>
  </conditionalFormatting>
  <conditionalFormatting sqref="A16:J16">
    <cfRule type="cellIs" dxfId="27" priority="8" operator="equal">
      <formula>"OK"</formula>
    </cfRule>
  </conditionalFormatting>
  <conditionalFormatting sqref="A17:A18">
    <cfRule type="cellIs" dxfId="26" priority="7" operator="equal">
      <formula>"OK"</formula>
    </cfRule>
  </conditionalFormatting>
  <conditionalFormatting sqref="A34:J34">
    <cfRule type="cellIs" dxfId="25" priority="6" operator="equal">
      <formula>"OK"</formula>
    </cfRule>
  </conditionalFormatting>
  <conditionalFormatting sqref="A35">
    <cfRule type="cellIs" dxfId="24" priority="5" operator="equal">
      <formula>"OK"</formula>
    </cfRule>
  </conditionalFormatting>
  <conditionalFormatting sqref="C57">
    <cfRule type="cellIs" dxfId="23" priority="2" operator="notEqual">
      <formula>0</formula>
    </cfRule>
  </conditionalFormatting>
  <conditionalFormatting sqref="B57:J62">
    <cfRule type="cellIs" dxfId="22" priority="1" operator="notEqual">
      <formula>0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25" sqref="A25"/>
    </sheetView>
  </sheetViews>
  <sheetFormatPr defaultRowHeight="14.4" x14ac:dyDescent="0.3"/>
  <cols>
    <col min="1" max="1" width="16.44140625" customWidth="1"/>
    <col min="2" max="2" width="14.33203125" bestFit="1" customWidth="1"/>
    <col min="3" max="4" width="12.21875" bestFit="1" customWidth="1"/>
    <col min="5" max="6" width="12.44140625" customWidth="1"/>
    <col min="7" max="7" width="12.21875" bestFit="1" customWidth="1"/>
    <col min="8" max="8" width="12.44140625" customWidth="1"/>
    <col min="9" max="10" width="12.21875" bestFit="1" customWidth="1"/>
  </cols>
  <sheetData>
    <row r="1" spans="1:10" x14ac:dyDescent="0.3">
      <c r="A1" s="255" t="s">
        <v>461</v>
      </c>
    </row>
    <row r="2" spans="1:10" x14ac:dyDescent="0.3">
      <c r="A2" s="254" t="s">
        <v>462</v>
      </c>
    </row>
    <row r="3" spans="1:10" s="257" customFormat="1" x14ac:dyDescent="0.3">
      <c r="A3" s="258"/>
    </row>
    <row r="4" spans="1:10" x14ac:dyDescent="0.3">
      <c r="A4" s="355" t="s">
        <v>441</v>
      </c>
      <c r="B4" s="337" t="s">
        <v>444</v>
      </c>
      <c r="C4" s="337" t="s">
        <v>445</v>
      </c>
      <c r="D4" s="337" t="s">
        <v>446</v>
      </c>
      <c r="E4" s="337" t="s">
        <v>447</v>
      </c>
      <c r="F4" s="337" t="s">
        <v>448</v>
      </c>
      <c r="G4" s="337" t="s">
        <v>449</v>
      </c>
      <c r="H4" s="337" t="s">
        <v>450</v>
      </c>
      <c r="I4" s="337" t="s">
        <v>451</v>
      </c>
      <c r="J4" s="337" t="s">
        <v>452</v>
      </c>
    </row>
    <row r="5" spans="1:10" x14ac:dyDescent="0.3">
      <c r="A5" s="354" t="s">
        <v>463</v>
      </c>
      <c r="B5" s="356">
        <v>24951385</v>
      </c>
      <c r="C5" s="356"/>
      <c r="D5" s="356">
        <v>173670.5</v>
      </c>
      <c r="E5" s="356">
        <v>4197282.63</v>
      </c>
      <c r="F5" s="356">
        <v>13489972.870000001</v>
      </c>
      <c r="G5" s="356">
        <v>3332515.73</v>
      </c>
      <c r="H5" s="356">
        <v>3757943.27</v>
      </c>
      <c r="I5" s="356"/>
      <c r="J5" s="356"/>
    </row>
    <row r="6" spans="1:10" x14ac:dyDescent="0.3">
      <c r="A6" s="354" t="s">
        <v>515</v>
      </c>
      <c r="B6" s="356">
        <v>369292</v>
      </c>
      <c r="C6" s="356"/>
      <c r="D6" s="356"/>
      <c r="E6" s="356">
        <v>100000</v>
      </c>
      <c r="F6" s="356">
        <v>269292</v>
      </c>
      <c r="G6" s="356"/>
      <c r="H6" s="356"/>
      <c r="I6" s="356"/>
      <c r="J6" s="356"/>
    </row>
    <row r="7" spans="1:10" x14ac:dyDescent="0.3">
      <c r="A7" s="354" t="s">
        <v>472</v>
      </c>
      <c r="B7" s="356">
        <v>652190</v>
      </c>
      <c r="C7" s="356"/>
      <c r="D7" s="356"/>
      <c r="E7" s="356">
        <v>652190</v>
      </c>
      <c r="F7" s="356"/>
      <c r="G7" s="356"/>
      <c r="H7" s="356"/>
      <c r="I7" s="356"/>
      <c r="J7" s="356"/>
    </row>
    <row r="8" spans="1:10" x14ac:dyDescent="0.3">
      <c r="A8" s="354" t="s">
        <v>464</v>
      </c>
      <c r="B8" s="356">
        <v>493801</v>
      </c>
      <c r="C8" s="356"/>
      <c r="D8" s="356">
        <v>493801</v>
      </c>
      <c r="E8" s="356"/>
      <c r="F8" s="356"/>
      <c r="G8" s="356"/>
      <c r="H8" s="356"/>
      <c r="I8" s="356"/>
      <c r="J8" s="356"/>
    </row>
    <row r="9" spans="1:10" x14ac:dyDescent="0.3">
      <c r="A9" s="354" t="s">
        <v>470</v>
      </c>
      <c r="B9" s="356">
        <v>12725603</v>
      </c>
      <c r="C9" s="356"/>
      <c r="D9" s="356"/>
      <c r="E9" s="356">
        <v>1917449.6</v>
      </c>
      <c r="F9" s="356">
        <v>1593286.4</v>
      </c>
      <c r="G9" s="356">
        <v>2419122.36</v>
      </c>
      <c r="H9" s="356">
        <v>6795744.6399999997</v>
      </c>
      <c r="I9" s="356"/>
      <c r="J9" s="356"/>
    </row>
    <row r="10" spans="1:10" x14ac:dyDescent="0.3">
      <c r="A10" s="354" t="s">
        <v>466</v>
      </c>
      <c r="B10" s="356">
        <v>2256295</v>
      </c>
      <c r="C10" s="356"/>
      <c r="D10" s="356">
        <v>88700</v>
      </c>
      <c r="E10" s="356">
        <v>347550</v>
      </c>
      <c r="F10" s="356">
        <v>1820045</v>
      </c>
      <c r="G10" s="356"/>
      <c r="H10" s="356"/>
      <c r="I10" s="356"/>
      <c r="J10" s="356"/>
    </row>
    <row r="11" spans="1:10" x14ac:dyDescent="0.3">
      <c r="A11" s="354" t="s">
        <v>539</v>
      </c>
      <c r="B11" s="356">
        <v>231836</v>
      </c>
      <c r="C11" s="356"/>
      <c r="D11" s="356"/>
      <c r="E11" s="356"/>
      <c r="F11" s="356">
        <v>115918</v>
      </c>
      <c r="G11" s="356"/>
      <c r="H11" s="356">
        <v>115918</v>
      </c>
      <c r="I11" s="356"/>
      <c r="J11" s="356"/>
    </row>
    <row r="12" spans="1:10" x14ac:dyDescent="0.3">
      <c r="A12" s="354" t="s">
        <v>533</v>
      </c>
      <c r="B12" s="356">
        <v>2607240.62</v>
      </c>
      <c r="C12" s="356"/>
      <c r="D12" s="356">
        <v>255458</v>
      </c>
      <c r="E12" s="356">
        <v>704538</v>
      </c>
      <c r="F12" s="356">
        <v>627722.4</v>
      </c>
      <c r="G12" s="356">
        <v>550000</v>
      </c>
      <c r="H12" s="356">
        <v>469522.22</v>
      </c>
      <c r="I12" s="356"/>
      <c r="J12" s="356"/>
    </row>
    <row r="13" spans="1:10" x14ac:dyDescent="0.3">
      <c r="A13" s="354" t="s">
        <v>534</v>
      </c>
      <c r="B13" s="356">
        <v>945883.38</v>
      </c>
      <c r="C13" s="356"/>
      <c r="D13" s="356">
        <v>92657.01</v>
      </c>
      <c r="E13" s="356">
        <v>255605.94</v>
      </c>
      <c r="F13" s="356">
        <v>227737.69</v>
      </c>
      <c r="G13" s="356">
        <v>199540</v>
      </c>
      <c r="H13" s="356">
        <v>170342.73999999996</v>
      </c>
      <c r="I13" s="356"/>
      <c r="J13" s="356"/>
    </row>
    <row r="14" spans="1:10" x14ac:dyDescent="0.3">
      <c r="A14" s="354" t="s">
        <v>471</v>
      </c>
      <c r="B14" s="356">
        <v>5358019</v>
      </c>
      <c r="C14" s="356"/>
      <c r="D14" s="356">
        <v>135303</v>
      </c>
      <c r="E14" s="356">
        <v>3167424</v>
      </c>
      <c r="F14" s="356">
        <v>1979409.7600000002</v>
      </c>
      <c r="G14" s="356"/>
      <c r="H14" s="356">
        <v>75882.240000000005</v>
      </c>
      <c r="I14" s="356"/>
      <c r="J14" s="356"/>
    </row>
    <row r="15" spans="1:10" x14ac:dyDescent="0.3">
      <c r="A15" s="354" t="s">
        <v>488</v>
      </c>
      <c r="B15" s="356">
        <v>50000</v>
      </c>
      <c r="C15" s="356"/>
      <c r="D15" s="356">
        <v>50000</v>
      </c>
      <c r="E15" s="356"/>
      <c r="F15" s="356"/>
      <c r="G15" s="356"/>
      <c r="H15" s="356"/>
      <c r="I15" s="356"/>
      <c r="J15" s="356"/>
    </row>
    <row r="16" spans="1:10" x14ac:dyDescent="0.3">
      <c r="A16" s="354" t="s">
        <v>467</v>
      </c>
      <c r="B16" s="356">
        <v>40000</v>
      </c>
      <c r="C16" s="356"/>
      <c r="D16" s="356">
        <v>40000</v>
      </c>
      <c r="E16" s="356"/>
      <c r="F16" s="356"/>
      <c r="G16" s="356"/>
      <c r="H16" s="356"/>
      <c r="I16" s="356"/>
      <c r="J16" s="356"/>
    </row>
    <row r="17" spans="1:10" x14ac:dyDescent="0.3">
      <c r="A17" s="354" t="s">
        <v>468</v>
      </c>
      <c r="B17" s="356">
        <v>440839.76</v>
      </c>
      <c r="C17" s="356"/>
      <c r="D17" s="356">
        <v>40500</v>
      </c>
      <c r="E17" s="356">
        <v>274000</v>
      </c>
      <c r="F17" s="356">
        <v>70500</v>
      </c>
      <c r="G17" s="356">
        <v>55839.759999999995</v>
      </c>
      <c r="H17" s="356"/>
      <c r="I17" s="356"/>
      <c r="J17" s="356"/>
    </row>
    <row r="18" spans="1:10" x14ac:dyDescent="0.3">
      <c r="A18" s="354" t="s">
        <v>469</v>
      </c>
      <c r="B18" s="356">
        <v>8160.24</v>
      </c>
      <c r="C18" s="356"/>
      <c r="D18" s="356">
        <v>8160.24</v>
      </c>
      <c r="E18" s="356"/>
      <c r="F18" s="356"/>
      <c r="G18" s="356"/>
      <c r="H18" s="356"/>
      <c r="I18" s="356"/>
      <c r="J18" s="356"/>
    </row>
    <row r="19" spans="1:10" x14ac:dyDescent="0.3">
      <c r="A19" s="354" t="s">
        <v>465</v>
      </c>
      <c r="B19" s="356">
        <v>2849264</v>
      </c>
      <c r="C19" s="356"/>
      <c r="D19" s="356">
        <v>121000</v>
      </c>
      <c r="E19" s="356">
        <v>760204.61</v>
      </c>
      <c r="F19" s="356">
        <v>696162.89</v>
      </c>
      <c r="G19" s="356">
        <v>753802.76</v>
      </c>
      <c r="H19" s="356">
        <v>518093.74</v>
      </c>
      <c r="I19" s="356"/>
      <c r="J19" s="356"/>
    </row>
    <row r="20" spans="1:10" x14ac:dyDescent="0.3">
      <c r="A20" s="354" t="s">
        <v>540</v>
      </c>
      <c r="B20" s="356">
        <v>303324</v>
      </c>
      <c r="C20" s="356"/>
      <c r="D20" s="356"/>
      <c r="E20" s="356"/>
      <c r="F20" s="356"/>
      <c r="G20" s="356">
        <v>303324</v>
      </c>
      <c r="H20" s="356"/>
      <c r="I20" s="356"/>
      <c r="J20" s="356"/>
    </row>
    <row r="21" spans="1:10" x14ac:dyDescent="0.3">
      <c r="A21" s="354" t="s">
        <v>541</v>
      </c>
      <c r="B21" s="356">
        <v>66493</v>
      </c>
      <c r="C21" s="356"/>
      <c r="D21" s="356"/>
      <c r="E21" s="356"/>
      <c r="F21" s="356">
        <v>66493</v>
      </c>
      <c r="G21" s="356"/>
      <c r="H21" s="356"/>
      <c r="I21" s="356"/>
      <c r="J21" s="356"/>
    </row>
    <row r="22" spans="1:10" x14ac:dyDescent="0.3">
      <c r="A22" s="354" t="s">
        <v>442</v>
      </c>
      <c r="B22" s="356">
        <v>0</v>
      </c>
      <c r="C22" s="356"/>
      <c r="D22" s="356"/>
      <c r="E22" s="356"/>
      <c r="F22" s="356"/>
      <c r="G22" s="356"/>
      <c r="H22" s="356"/>
      <c r="I22" s="356"/>
      <c r="J22" s="356"/>
    </row>
    <row r="23" spans="1:10" x14ac:dyDescent="0.3">
      <c r="A23" s="354" t="s">
        <v>443</v>
      </c>
      <c r="B23" s="356">
        <v>54349626</v>
      </c>
      <c r="C23" s="356"/>
      <c r="D23" s="356">
        <v>1499249.75</v>
      </c>
      <c r="E23" s="356">
        <v>12376244.780000001</v>
      </c>
      <c r="F23" s="356">
        <v>20956540.010000005</v>
      </c>
      <c r="G23" s="356">
        <v>7614144.6099999994</v>
      </c>
      <c r="H23" s="356">
        <v>11903446.850000001</v>
      </c>
      <c r="I23" s="356"/>
      <c r="J23" s="356"/>
    </row>
    <row r="25" spans="1:10" x14ac:dyDescent="0.3">
      <c r="A25" s="269" t="s">
        <v>556</v>
      </c>
    </row>
  </sheetData>
  <pageMargins left="0.7" right="0.7" top="0.78740157499999996" bottom="0.78740157499999996" header="0.3" footer="0.3"/>
  <pageSetup paperSize="9" orientation="landscape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C25" sqref="C25"/>
    </sheetView>
  </sheetViews>
  <sheetFormatPr defaultRowHeight="14.4" x14ac:dyDescent="0.3"/>
  <cols>
    <col min="1" max="1" width="60.44140625" style="234" customWidth="1"/>
    <col min="2" max="2" width="14.33203125" style="234" bestFit="1" customWidth="1"/>
    <col min="3" max="4" width="12.21875" style="234" bestFit="1" customWidth="1"/>
    <col min="5" max="6" width="12.44140625" style="234" customWidth="1"/>
    <col min="7" max="7" width="12.21875" style="234" bestFit="1" customWidth="1"/>
    <col min="8" max="8" width="12.44140625" style="234" customWidth="1"/>
    <col min="9" max="10" width="12.21875" style="234" bestFit="1" customWidth="1"/>
    <col min="11" max="16384" width="8.88671875" style="234"/>
  </cols>
  <sheetData>
    <row r="1" spans="1:10" x14ac:dyDescent="0.3">
      <c r="A1" s="259" t="s">
        <v>461</v>
      </c>
    </row>
    <row r="2" spans="1:10" x14ac:dyDescent="0.3">
      <c r="A2" s="269" t="s">
        <v>473</v>
      </c>
    </row>
    <row r="3" spans="1:10" s="257" customFormat="1" x14ac:dyDescent="0.3">
      <c r="A3" s="258"/>
    </row>
    <row r="4" spans="1:10" x14ac:dyDescent="0.3">
      <c r="A4" s="355" t="s">
        <v>441</v>
      </c>
      <c r="B4" s="337" t="s">
        <v>444</v>
      </c>
      <c r="C4" s="337" t="s">
        <v>445</v>
      </c>
      <c r="D4" s="337" t="s">
        <v>446</v>
      </c>
      <c r="E4" s="337" t="s">
        <v>447</v>
      </c>
      <c r="F4" s="337" t="s">
        <v>448</v>
      </c>
      <c r="G4" s="337" t="s">
        <v>449</v>
      </c>
      <c r="H4" s="337" t="s">
        <v>450</v>
      </c>
      <c r="I4" s="337" t="s">
        <v>451</v>
      </c>
      <c r="J4" s="337" t="s">
        <v>452</v>
      </c>
    </row>
    <row r="5" spans="1:10" x14ac:dyDescent="0.3">
      <c r="A5" s="354" t="s">
        <v>495</v>
      </c>
      <c r="B5" s="356">
        <v>121000</v>
      </c>
      <c r="C5" s="356"/>
      <c r="D5" s="356">
        <v>121000</v>
      </c>
      <c r="E5" s="356"/>
      <c r="F5" s="356"/>
      <c r="G5" s="357"/>
      <c r="H5" s="356"/>
      <c r="I5" s="356"/>
      <c r="J5" s="356"/>
    </row>
    <row r="6" spans="1:10" x14ac:dyDescent="0.3">
      <c r="A6" s="354" t="s">
        <v>497</v>
      </c>
      <c r="B6" s="356">
        <v>40000</v>
      </c>
      <c r="C6" s="356"/>
      <c r="D6" s="356">
        <v>40000</v>
      </c>
      <c r="E6" s="356"/>
      <c r="F6" s="356"/>
      <c r="G6" s="357"/>
      <c r="H6" s="356"/>
      <c r="I6" s="356"/>
      <c r="J6" s="356"/>
    </row>
    <row r="7" spans="1:10" x14ac:dyDescent="0.3">
      <c r="A7" s="354" t="s">
        <v>496</v>
      </c>
      <c r="B7" s="356">
        <v>88700</v>
      </c>
      <c r="C7" s="356"/>
      <c r="D7" s="356">
        <v>88700</v>
      </c>
      <c r="E7" s="356"/>
      <c r="F7" s="356"/>
      <c r="G7" s="357"/>
      <c r="H7" s="356"/>
      <c r="I7" s="356"/>
      <c r="J7" s="356"/>
    </row>
    <row r="8" spans="1:10" x14ac:dyDescent="0.3">
      <c r="A8" s="354" t="s">
        <v>494</v>
      </c>
      <c r="B8" s="356">
        <v>474441</v>
      </c>
      <c r="C8" s="356"/>
      <c r="D8" s="356">
        <v>474441</v>
      </c>
      <c r="E8" s="356"/>
      <c r="F8" s="356"/>
      <c r="G8" s="357"/>
      <c r="H8" s="356"/>
      <c r="I8" s="356"/>
      <c r="J8" s="356"/>
    </row>
    <row r="9" spans="1:10" x14ac:dyDescent="0.3">
      <c r="A9" s="354" t="s">
        <v>501</v>
      </c>
      <c r="B9" s="356">
        <v>110000</v>
      </c>
      <c r="C9" s="356"/>
      <c r="D9" s="356"/>
      <c r="E9" s="356">
        <v>110000</v>
      </c>
      <c r="F9" s="356"/>
      <c r="G9" s="357"/>
      <c r="H9" s="356"/>
      <c r="I9" s="356"/>
      <c r="J9" s="356"/>
    </row>
    <row r="10" spans="1:10" x14ac:dyDescent="0.3">
      <c r="A10" s="354" t="s">
        <v>528</v>
      </c>
      <c r="B10" s="356">
        <v>-3653.7799999999115</v>
      </c>
      <c r="C10" s="356"/>
      <c r="D10" s="356"/>
      <c r="E10" s="356">
        <v>-3653.7799999999115</v>
      </c>
      <c r="F10" s="356"/>
      <c r="G10" s="357"/>
      <c r="H10" s="356"/>
      <c r="I10" s="356"/>
      <c r="J10" s="356"/>
    </row>
    <row r="11" spans="1:10" x14ac:dyDescent="0.3">
      <c r="A11" s="354" t="s">
        <v>529</v>
      </c>
      <c r="B11" s="356">
        <v>248050</v>
      </c>
      <c r="C11" s="356"/>
      <c r="D11" s="356"/>
      <c r="E11" s="356">
        <v>248050</v>
      </c>
      <c r="F11" s="356"/>
      <c r="G11" s="357"/>
      <c r="H11" s="356"/>
      <c r="I11" s="356"/>
      <c r="J11" s="356"/>
    </row>
    <row r="12" spans="1:10" x14ac:dyDescent="0.3">
      <c r="A12" s="354" t="s">
        <v>538</v>
      </c>
      <c r="B12" s="356">
        <v>30690</v>
      </c>
      <c r="C12" s="356"/>
      <c r="D12" s="356"/>
      <c r="E12" s="356">
        <v>30690</v>
      </c>
      <c r="F12" s="356"/>
      <c r="G12" s="357"/>
      <c r="H12" s="356"/>
      <c r="I12" s="356"/>
      <c r="J12" s="356"/>
    </row>
    <row r="13" spans="1:10" x14ac:dyDescent="0.3">
      <c r="A13" s="354" t="s">
        <v>537</v>
      </c>
      <c r="B13" s="356">
        <v>30690</v>
      </c>
      <c r="C13" s="356"/>
      <c r="D13" s="356"/>
      <c r="E13" s="356">
        <v>30690</v>
      </c>
      <c r="F13" s="356"/>
      <c r="G13" s="357"/>
      <c r="H13" s="356"/>
      <c r="I13" s="356"/>
      <c r="J13" s="356"/>
    </row>
    <row r="14" spans="1:10" x14ac:dyDescent="0.3">
      <c r="A14" s="354" t="s">
        <v>530</v>
      </c>
      <c r="B14" s="356">
        <v>307870</v>
      </c>
      <c r="C14" s="356"/>
      <c r="D14" s="356"/>
      <c r="E14" s="356">
        <v>307870</v>
      </c>
      <c r="F14" s="356"/>
      <c r="G14" s="357"/>
      <c r="H14" s="356"/>
      <c r="I14" s="356"/>
      <c r="J14" s="356"/>
    </row>
    <row r="15" spans="1:10" x14ac:dyDescent="0.3">
      <c r="A15" s="354" t="s">
        <v>531</v>
      </c>
      <c r="B15" s="356">
        <v>115676</v>
      </c>
      <c r="C15" s="356"/>
      <c r="D15" s="356"/>
      <c r="E15" s="356">
        <v>115676</v>
      </c>
      <c r="F15" s="356"/>
      <c r="G15" s="357"/>
      <c r="H15" s="356"/>
      <c r="I15" s="356"/>
      <c r="J15" s="356"/>
    </row>
    <row r="16" spans="1:10" x14ac:dyDescent="0.3">
      <c r="A16" s="354" t="s">
        <v>527</v>
      </c>
      <c r="B16" s="356">
        <v>341563.64</v>
      </c>
      <c r="C16" s="356"/>
      <c r="D16" s="356"/>
      <c r="E16" s="356">
        <v>341563.64</v>
      </c>
      <c r="F16" s="356"/>
      <c r="G16" s="357"/>
      <c r="H16" s="356"/>
      <c r="I16" s="356"/>
      <c r="J16" s="356"/>
    </row>
    <row r="17" spans="1:10" x14ac:dyDescent="0.3">
      <c r="A17" s="354" t="s">
        <v>535</v>
      </c>
      <c r="B17" s="356">
        <v>809490</v>
      </c>
      <c r="C17" s="356"/>
      <c r="D17" s="356"/>
      <c r="E17" s="356">
        <v>809490</v>
      </c>
      <c r="F17" s="356"/>
      <c r="G17" s="357"/>
      <c r="H17" s="356"/>
      <c r="I17" s="356"/>
      <c r="J17" s="356"/>
    </row>
    <row r="18" spans="1:10" x14ac:dyDescent="0.3">
      <c r="A18" s="354" t="s">
        <v>536</v>
      </c>
      <c r="B18" s="356">
        <v>140000</v>
      </c>
      <c r="C18" s="356"/>
      <c r="D18" s="356"/>
      <c r="E18" s="356">
        <v>140000</v>
      </c>
      <c r="F18" s="356"/>
      <c r="G18" s="357"/>
      <c r="H18" s="356"/>
      <c r="I18" s="356"/>
      <c r="J18" s="356"/>
    </row>
    <row r="19" spans="1:10" x14ac:dyDescent="0.3">
      <c r="A19" s="354" t="s">
        <v>487</v>
      </c>
      <c r="B19" s="356">
        <v>30000</v>
      </c>
      <c r="C19" s="356"/>
      <c r="D19" s="356">
        <v>30000</v>
      </c>
      <c r="E19" s="356"/>
      <c r="F19" s="356"/>
      <c r="G19" s="357"/>
      <c r="H19" s="356"/>
      <c r="I19" s="356"/>
      <c r="J19" s="356"/>
    </row>
    <row r="20" spans="1:10" x14ac:dyDescent="0.3">
      <c r="A20" s="354" t="s">
        <v>505</v>
      </c>
      <c r="B20" s="356">
        <v>17585.97</v>
      </c>
      <c r="C20" s="356"/>
      <c r="D20" s="356"/>
      <c r="E20" s="356">
        <v>17585.97</v>
      </c>
      <c r="F20" s="356"/>
      <c r="G20" s="357"/>
      <c r="H20" s="356"/>
      <c r="I20" s="356"/>
      <c r="J20" s="356"/>
    </row>
    <row r="21" spans="1:10" x14ac:dyDescent="0.3">
      <c r="A21" s="354" t="s">
        <v>510</v>
      </c>
      <c r="B21" s="356">
        <v>224000</v>
      </c>
      <c r="C21" s="356"/>
      <c r="D21" s="356"/>
      <c r="E21" s="356">
        <v>224000</v>
      </c>
      <c r="F21" s="356"/>
      <c r="G21" s="357"/>
      <c r="H21" s="356"/>
      <c r="I21" s="356"/>
      <c r="J21" s="356"/>
    </row>
    <row r="22" spans="1:10" x14ac:dyDescent="0.3">
      <c r="A22" s="354" t="s">
        <v>511</v>
      </c>
      <c r="B22" s="356">
        <v>20025</v>
      </c>
      <c r="C22" s="356"/>
      <c r="D22" s="356"/>
      <c r="E22" s="356">
        <v>20025</v>
      </c>
      <c r="F22" s="356"/>
      <c r="G22" s="357"/>
      <c r="H22" s="356"/>
      <c r="I22" s="356"/>
      <c r="J22" s="356"/>
    </row>
    <row r="23" spans="1:10" x14ac:dyDescent="0.3">
      <c r="A23" s="354" t="s">
        <v>503</v>
      </c>
      <c r="B23" s="356">
        <v>652190</v>
      </c>
      <c r="C23" s="356"/>
      <c r="D23" s="356"/>
      <c r="E23" s="356">
        <v>652190</v>
      </c>
      <c r="F23" s="356"/>
      <c r="G23" s="357"/>
      <c r="H23" s="356"/>
      <c r="I23" s="356"/>
      <c r="J23" s="356"/>
    </row>
    <row r="24" spans="1:10" x14ac:dyDescent="0.3">
      <c r="A24" s="354" t="s">
        <v>512</v>
      </c>
      <c r="B24" s="356">
        <v>2393771.34</v>
      </c>
      <c r="C24" s="356"/>
      <c r="D24" s="356"/>
      <c r="E24" s="356">
        <v>2393771.34</v>
      </c>
      <c r="F24" s="356"/>
      <c r="G24" s="357"/>
      <c r="H24" s="356"/>
      <c r="I24" s="356"/>
      <c r="J24" s="356"/>
    </row>
    <row r="25" spans="1:10" x14ac:dyDescent="0.3">
      <c r="A25" s="354" t="s">
        <v>498</v>
      </c>
      <c r="B25" s="356">
        <v>19360</v>
      </c>
      <c r="C25" s="356"/>
      <c r="D25" s="356">
        <v>19360</v>
      </c>
      <c r="E25" s="356"/>
      <c r="F25" s="356"/>
      <c r="G25" s="357"/>
      <c r="H25" s="356"/>
      <c r="I25" s="356"/>
      <c r="J25" s="356"/>
    </row>
    <row r="26" spans="1:10" x14ac:dyDescent="0.3">
      <c r="A26" s="354" t="s">
        <v>513</v>
      </c>
      <c r="B26" s="356">
        <v>137000</v>
      </c>
      <c r="C26" s="356"/>
      <c r="D26" s="356"/>
      <c r="E26" s="356">
        <v>137000</v>
      </c>
      <c r="F26" s="356"/>
      <c r="G26" s="357"/>
      <c r="H26" s="356"/>
      <c r="I26" s="356"/>
      <c r="J26" s="356"/>
    </row>
    <row r="27" spans="1:10" x14ac:dyDescent="0.3">
      <c r="A27" s="354" t="s">
        <v>489</v>
      </c>
      <c r="B27" s="356">
        <v>20000</v>
      </c>
      <c r="C27" s="356"/>
      <c r="D27" s="356">
        <v>20000</v>
      </c>
      <c r="E27" s="356"/>
      <c r="F27" s="356"/>
      <c r="G27" s="357"/>
      <c r="H27" s="356"/>
      <c r="I27" s="356"/>
      <c r="J27" s="356"/>
    </row>
    <row r="28" spans="1:10" x14ac:dyDescent="0.3">
      <c r="A28" s="354" t="s">
        <v>504</v>
      </c>
      <c r="B28" s="356">
        <v>5500</v>
      </c>
      <c r="C28" s="356"/>
      <c r="D28" s="356"/>
      <c r="E28" s="356">
        <v>5500</v>
      </c>
      <c r="F28" s="356"/>
      <c r="G28" s="357"/>
      <c r="H28" s="356"/>
      <c r="I28" s="356"/>
      <c r="J28" s="356"/>
    </row>
    <row r="29" spans="1:10" x14ac:dyDescent="0.3">
      <c r="A29" s="354" t="s">
        <v>514</v>
      </c>
      <c r="B29" s="356">
        <v>30000</v>
      </c>
      <c r="C29" s="356"/>
      <c r="D29" s="356"/>
      <c r="E29" s="356">
        <v>30000</v>
      </c>
      <c r="F29" s="356"/>
      <c r="G29" s="357"/>
      <c r="H29" s="356"/>
      <c r="I29" s="356"/>
      <c r="J29" s="356"/>
    </row>
    <row r="30" spans="1:10" x14ac:dyDescent="0.3">
      <c r="A30" s="354" t="s">
        <v>500</v>
      </c>
      <c r="B30" s="356">
        <v>8160.24</v>
      </c>
      <c r="C30" s="356"/>
      <c r="D30" s="356">
        <v>8160.24</v>
      </c>
      <c r="E30" s="356"/>
      <c r="F30" s="356"/>
      <c r="G30" s="357"/>
      <c r="H30" s="356"/>
      <c r="I30" s="356"/>
      <c r="J30" s="356"/>
    </row>
    <row r="31" spans="1:10" x14ac:dyDescent="0.3">
      <c r="A31" s="354" t="s">
        <v>516</v>
      </c>
      <c r="B31" s="356">
        <v>983279.46</v>
      </c>
      <c r="C31" s="356"/>
      <c r="D31" s="356"/>
      <c r="E31" s="356">
        <v>983279.46</v>
      </c>
      <c r="F31" s="356"/>
      <c r="G31" s="357"/>
      <c r="H31" s="356"/>
      <c r="I31" s="356"/>
      <c r="J31" s="356"/>
    </row>
    <row r="32" spans="1:10" x14ac:dyDescent="0.3">
      <c r="A32" s="354" t="s">
        <v>517</v>
      </c>
      <c r="B32" s="356">
        <v>776518</v>
      </c>
      <c r="C32" s="356"/>
      <c r="D32" s="356"/>
      <c r="E32" s="356">
        <v>776518</v>
      </c>
      <c r="F32" s="356"/>
      <c r="G32" s="357"/>
      <c r="H32" s="356"/>
      <c r="I32" s="356"/>
      <c r="J32" s="356"/>
    </row>
    <row r="33" spans="1:10" x14ac:dyDescent="0.3">
      <c r="A33" s="354" t="s">
        <v>518</v>
      </c>
      <c r="B33" s="356">
        <v>338300</v>
      </c>
      <c r="C33" s="356"/>
      <c r="D33" s="356"/>
      <c r="E33" s="356">
        <v>338300</v>
      </c>
      <c r="F33" s="356"/>
      <c r="G33" s="357"/>
      <c r="H33" s="356"/>
      <c r="I33" s="356"/>
      <c r="J33" s="356"/>
    </row>
    <row r="34" spans="1:10" x14ac:dyDescent="0.3">
      <c r="A34" s="354" t="s">
        <v>519</v>
      </c>
      <c r="B34" s="356">
        <v>77440</v>
      </c>
      <c r="C34" s="356"/>
      <c r="D34" s="356"/>
      <c r="E34" s="356">
        <v>77440</v>
      </c>
      <c r="F34" s="356"/>
      <c r="G34" s="357"/>
      <c r="H34" s="356"/>
      <c r="I34" s="356"/>
      <c r="J34" s="356"/>
    </row>
    <row r="35" spans="1:10" x14ac:dyDescent="0.3">
      <c r="A35" s="354" t="s">
        <v>520</v>
      </c>
      <c r="B35" s="356">
        <v>345988.61</v>
      </c>
      <c r="C35" s="356"/>
      <c r="D35" s="356"/>
      <c r="E35" s="356">
        <v>345988.61</v>
      </c>
      <c r="F35" s="356"/>
      <c r="G35" s="357"/>
      <c r="H35" s="356"/>
      <c r="I35" s="356"/>
      <c r="J35" s="356"/>
    </row>
    <row r="36" spans="1:10" x14ac:dyDescent="0.3">
      <c r="A36" s="354" t="s">
        <v>521</v>
      </c>
      <c r="B36" s="356">
        <v>70000</v>
      </c>
      <c r="C36" s="356"/>
      <c r="D36" s="356"/>
      <c r="E36" s="356">
        <v>70000</v>
      </c>
      <c r="F36" s="356"/>
      <c r="G36" s="357"/>
      <c r="H36" s="356"/>
      <c r="I36" s="356"/>
      <c r="J36" s="356"/>
    </row>
    <row r="37" spans="1:10" x14ac:dyDescent="0.3">
      <c r="A37" s="354" t="s">
        <v>522</v>
      </c>
      <c r="B37" s="356">
        <v>249800</v>
      </c>
      <c r="C37" s="356"/>
      <c r="D37" s="356"/>
      <c r="E37" s="356">
        <v>249800</v>
      </c>
      <c r="F37" s="356"/>
      <c r="G37" s="357"/>
      <c r="H37" s="356"/>
      <c r="I37" s="356"/>
      <c r="J37" s="356"/>
    </row>
    <row r="38" spans="1:10" x14ac:dyDescent="0.3">
      <c r="A38" s="354" t="s">
        <v>523</v>
      </c>
      <c r="B38" s="356">
        <v>1077940.6000000001</v>
      </c>
      <c r="C38" s="356"/>
      <c r="D38" s="356"/>
      <c r="E38" s="356">
        <v>1077940.6000000001</v>
      </c>
      <c r="F38" s="356"/>
      <c r="G38" s="357"/>
      <c r="H38" s="356"/>
      <c r="I38" s="356"/>
      <c r="J38" s="356"/>
    </row>
    <row r="39" spans="1:10" x14ac:dyDescent="0.3">
      <c r="A39" s="354" t="s">
        <v>490</v>
      </c>
      <c r="B39" s="356">
        <v>113800.5</v>
      </c>
      <c r="C39" s="356"/>
      <c r="D39" s="356">
        <v>113800.5</v>
      </c>
      <c r="E39" s="356"/>
      <c r="F39" s="356"/>
      <c r="G39" s="357"/>
      <c r="H39" s="356"/>
      <c r="I39" s="356"/>
      <c r="J39" s="356"/>
    </row>
    <row r="40" spans="1:10" x14ac:dyDescent="0.3">
      <c r="A40" s="354" t="s">
        <v>524</v>
      </c>
      <c r="B40" s="356">
        <v>238370</v>
      </c>
      <c r="C40" s="356"/>
      <c r="D40" s="356"/>
      <c r="E40" s="356">
        <v>238370</v>
      </c>
      <c r="F40" s="356"/>
      <c r="G40" s="357"/>
      <c r="H40" s="356"/>
      <c r="I40" s="356"/>
      <c r="J40" s="356"/>
    </row>
    <row r="41" spans="1:10" x14ac:dyDescent="0.3">
      <c r="A41" s="354" t="s">
        <v>525</v>
      </c>
      <c r="B41" s="356">
        <v>47190</v>
      </c>
      <c r="C41" s="356"/>
      <c r="D41" s="356"/>
      <c r="E41" s="356">
        <v>47190</v>
      </c>
      <c r="F41" s="356"/>
      <c r="G41" s="357"/>
      <c r="H41" s="356"/>
      <c r="I41" s="356"/>
      <c r="J41" s="356"/>
    </row>
    <row r="42" spans="1:10" x14ac:dyDescent="0.3">
      <c r="A42" s="354" t="s">
        <v>491</v>
      </c>
      <c r="B42" s="356">
        <v>101955</v>
      </c>
      <c r="C42" s="356"/>
      <c r="D42" s="356">
        <v>101955</v>
      </c>
      <c r="E42" s="356"/>
      <c r="F42" s="356"/>
      <c r="G42" s="357"/>
      <c r="H42" s="356"/>
      <c r="I42" s="356"/>
      <c r="J42" s="356"/>
    </row>
    <row r="43" spans="1:10" x14ac:dyDescent="0.3">
      <c r="A43" s="354" t="s">
        <v>506</v>
      </c>
      <c r="B43" s="356">
        <v>99500</v>
      </c>
      <c r="C43" s="356"/>
      <c r="D43" s="356"/>
      <c r="E43" s="356">
        <v>99500</v>
      </c>
      <c r="F43" s="356"/>
      <c r="G43" s="357"/>
      <c r="H43" s="356"/>
      <c r="I43" s="356"/>
      <c r="J43" s="356"/>
    </row>
    <row r="44" spans="1:10" x14ac:dyDescent="0.3">
      <c r="A44" s="354" t="s">
        <v>526</v>
      </c>
      <c r="B44" s="356">
        <v>395680</v>
      </c>
      <c r="C44" s="356"/>
      <c r="D44" s="356"/>
      <c r="E44" s="356">
        <v>395680</v>
      </c>
      <c r="F44" s="356"/>
      <c r="G44" s="357"/>
      <c r="H44" s="356"/>
      <c r="I44" s="356"/>
      <c r="J44" s="356"/>
    </row>
    <row r="45" spans="1:10" x14ac:dyDescent="0.3">
      <c r="A45" s="354" t="s">
        <v>492</v>
      </c>
      <c r="B45" s="356">
        <v>33348</v>
      </c>
      <c r="C45" s="356"/>
      <c r="D45" s="356">
        <v>33348</v>
      </c>
      <c r="E45" s="356"/>
      <c r="F45" s="356"/>
      <c r="G45" s="357"/>
      <c r="H45" s="356"/>
      <c r="I45" s="356"/>
      <c r="J45" s="356"/>
    </row>
    <row r="46" spans="1:10" x14ac:dyDescent="0.3">
      <c r="A46" s="354" t="s">
        <v>507</v>
      </c>
      <c r="B46" s="356">
        <v>209500</v>
      </c>
      <c r="C46" s="356"/>
      <c r="D46" s="356"/>
      <c r="E46" s="356">
        <v>209500</v>
      </c>
      <c r="F46" s="356"/>
      <c r="G46" s="357"/>
      <c r="H46" s="356"/>
      <c r="I46" s="356"/>
      <c r="J46" s="356"/>
    </row>
    <row r="47" spans="1:10" x14ac:dyDescent="0.3">
      <c r="A47" s="354" t="s">
        <v>493</v>
      </c>
      <c r="B47" s="356">
        <v>59870</v>
      </c>
      <c r="C47" s="356"/>
      <c r="D47" s="356">
        <v>59870</v>
      </c>
      <c r="E47" s="356"/>
      <c r="F47" s="356"/>
      <c r="G47" s="357"/>
      <c r="H47" s="356"/>
      <c r="I47" s="356"/>
      <c r="J47" s="356"/>
    </row>
    <row r="48" spans="1:10" x14ac:dyDescent="0.3">
      <c r="A48" s="354" t="s">
        <v>508</v>
      </c>
      <c r="B48" s="356">
        <v>439109</v>
      </c>
      <c r="C48" s="356"/>
      <c r="D48" s="356"/>
      <c r="E48" s="356">
        <v>439109</v>
      </c>
      <c r="F48" s="356"/>
      <c r="G48" s="357"/>
      <c r="H48" s="356"/>
      <c r="I48" s="356"/>
      <c r="J48" s="356"/>
    </row>
    <row r="49" spans="1:10" x14ac:dyDescent="0.3">
      <c r="A49" s="354" t="s">
        <v>499</v>
      </c>
      <c r="B49" s="356">
        <v>385000</v>
      </c>
      <c r="C49" s="356"/>
      <c r="D49" s="356">
        <v>40500</v>
      </c>
      <c r="E49" s="356">
        <v>274000</v>
      </c>
      <c r="F49" s="356">
        <v>70500</v>
      </c>
      <c r="G49" s="357"/>
      <c r="H49" s="356"/>
      <c r="I49" s="356"/>
      <c r="J49" s="356"/>
    </row>
    <row r="50" spans="1:10" x14ac:dyDescent="0.3">
      <c r="A50" s="354" t="s">
        <v>502</v>
      </c>
      <c r="B50" s="356">
        <v>13010</v>
      </c>
      <c r="C50" s="356"/>
      <c r="D50" s="356"/>
      <c r="E50" s="356">
        <v>13010</v>
      </c>
      <c r="F50" s="356"/>
      <c r="G50" s="357"/>
      <c r="H50" s="356"/>
      <c r="I50" s="356"/>
      <c r="J50" s="356"/>
    </row>
    <row r="51" spans="1:10" x14ac:dyDescent="0.3">
      <c r="A51" s="354" t="s">
        <v>509</v>
      </c>
      <c r="B51" s="356">
        <v>170027</v>
      </c>
      <c r="C51" s="356"/>
      <c r="D51" s="356"/>
      <c r="E51" s="356">
        <v>170027</v>
      </c>
      <c r="F51" s="356"/>
      <c r="G51" s="357"/>
      <c r="H51" s="356"/>
      <c r="I51" s="356"/>
      <c r="J51" s="356"/>
    </row>
    <row r="52" spans="1:10" x14ac:dyDescent="0.3">
      <c r="A52" s="354" t="s">
        <v>532</v>
      </c>
      <c r="B52" s="356">
        <v>200000</v>
      </c>
      <c r="C52" s="356"/>
      <c r="D52" s="356"/>
      <c r="E52" s="356"/>
      <c r="F52" s="356">
        <v>200000</v>
      </c>
      <c r="G52" s="357"/>
      <c r="H52" s="356"/>
      <c r="I52" s="356"/>
      <c r="J52" s="356"/>
    </row>
    <row r="53" spans="1:10" x14ac:dyDescent="0.3">
      <c r="A53" s="354" t="s">
        <v>442</v>
      </c>
      <c r="B53" s="356">
        <v>41511890.419999994</v>
      </c>
      <c r="C53" s="356"/>
      <c r="D53" s="356">
        <v>348115.01</v>
      </c>
      <c r="E53" s="356">
        <v>960143.94000000006</v>
      </c>
      <c r="F53" s="356">
        <v>20686040.010000002</v>
      </c>
      <c r="G53" s="357">
        <v>7614144.6099999994</v>
      </c>
      <c r="H53" s="356">
        <v>11903446.85</v>
      </c>
      <c r="I53" s="356"/>
      <c r="J53" s="356"/>
    </row>
    <row r="54" spans="1:10" x14ac:dyDescent="0.3">
      <c r="A54" s="354" t="s">
        <v>443</v>
      </c>
      <c r="B54" s="356">
        <v>54349625.999999993</v>
      </c>
      <c r="C54" s="356"/>
      <c r="D54" s="356">
        <v>1499249.75</v>
      </c>
      <c r="E54" s="356">
        <v>12376244.779999999</v>
      </c>
      <c r="F54" s="356">
        <v>20956540.010000002</v>
      </c>
      <c r="G54" s="357">
        <v>7614144.6099999994</v>
      </c>
      <c r="H54" s="356">
        <v>11903446.85</v>
      </c>
      <c r="I54" s="356"/>
      <c r="J54" s="356"/>
    </row>
  </sheetData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13</vt:i4>
      </vt:variant>
    </vt:vector>
  </HeadingPairs>
  <TitlesOfParts>
    <vt:vector size="31" baseType="lpstr">
      <vt:lpstr>Rekapitulace 1</vt:lpstr>
      <vt:lpstr>Rekapitulace 2</vt:lpstr>
      <vt:lpstr>Potřeby RoPD</vt:lpstr>
      <vt:lpstr>Potřeby Změna</vt:lpstr>
      <vt:lpstr>Pomocná tabulka Potřeby</vt:lpstr>
      <vt:lpstr>Návrh úpravy SMVS Potřeby</vt:lpstr>
      <vt:lpstr>Kontrala a rekapitulace úprav</vt:lpstr>
      <vt:lpstr>Kontrola MS2014</vt:lpstr>
      <vt:lpstr>Kontrola Smlouvy</vt:lpstr>
      <vt:lpstr>Zdroje RoPD</vt:lpstr>
      <vt:lpstr>Zdroje Změna</vt:lpstr>
      <vt:lpstr>Návrh úpravy SMVS Zdroje</vt:lpstr>
      <vt:lpstr>Smlouvy, zakázky a jiné potřeby</vt:lpstr>
      <vt:lpstr>Faktury</vt:lpstr>
      <vt:lpstr>Pracovní úvazky 2019</vt:lpstr>
      <vt:lpstr>Pracovní úvazky 2020</vt:lpstr>
      <vt:lpstr>Rozpis rozpočtu</vt:lpstr>
      <vt:lpstr>Číselníky</vt:lpstr>
      <vt:lpstr>Druhové_třídění</vt:lpstr>
      <vt:lpstr>důvod__zaslání_formuláře</vt:lpstr>
      <vt:lpstr>IISSP_zdroj</vt:lpstr>
      <vt:lpstr>Název_stavu_v_MS2014</vt:lpstr>
      <vt:lpstr>NR</vt:lpstr>
      <vt:lpstr>Odvětvové_třídění</vt:lpstr>
      <vt:lpstr>Potřeby_I_N</vt:lpstr>
      <vt:lpstr>Proces_v_MS2014</vt:lpstr>
      <vt:lpstr>Smlouva</vt:lpstr>
      <vt:lpstr>Stav</vt:lpstr>
      <vt:lpstr>Typ_závažnosti_změny</vt:lpstr>
      <vt:lpstr>Zdroje_I_N</vt:lpstr>
      <vt:lpstr>ZR</vt:lpstr>
    </vt:vector>
  </TitlesOfParts>
  <Company>MKCR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Holčíková Lenka</dc:creator>
  <cp:lastModifiedBy>Holčíková Lenka</cp:lastModifiedBy>
  <cp:lastPrinted>2018-12-29T13:49:07Z</cp:lastPrinted>
  <dcterms:created xsi:type="dcterms:W3CDTF">2017-09-05T08:36:35Z</dcterms:created>
  <dcterms:modified xsi:type="dcterms:W3CDTF">2019-01-07T18:40:10Z</dcterms:modified>
</cp:coreProperties>
</file>